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CPL\ANO - 2022\GERENCIAMENTO DE SRP\ATA DE SRP 026.2022 - PERFURAÇÃO DE POÇOS\"/>
    </mc:Choice>
  </mc:AlternateContent>
  <bookViews>
    <workbookView xWindow="0" yWindow="0" windowWidth="28800" windowHeight="12330"/>
  </bookViews>
  <sheets>
    <sheet name="Plan1" sheetId="1" r:id="rId1"/>
    <sheet name="CARONA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8" i="2" l="1"/>
  <c r="M19" i="2"/>
  <c r="M22" i="2"/>
  <c r="M23" i="2"/>
  <c r="M5" i="2"/>
  <c r="M6" i="2"/>
  <c r="M9" i="2"/>
  <c r="M10" i="2"/>
  <c r="M13" i="2"/>
  <c r="M4" i="2"/>
  <c r="H17" i="2"/>
  <c r="M17" i="2" s="1"/>
  <c r="H18" i="2"/>
  <c r="H19" i="2"/>
  <c r="H20" i="2"/>
  <c r="M20" i="2" s="1"/>
  <c r="H21" i="2"/>
  <c r="M21" i="2" s="1"/>
  <c r="H22" i="2"/>
  <c r="H23" i="2"/>
  <c r="H24" i="2"/>
  <c r="M24" i="2" s="1"/>
  <c r="H16" i="2"/>
  <c r="M16" i="2" s="1"/>
  <c r="H5" i="2"/>
  <c r="H6" i="2"/>
  <c r="H7" i="2"/>
  <c r="M7" i="2" s="1"/>
  <c r="H8" i="2"/>
  <c r="M8" i="2" s="1"/>
  <c r="H9" i="2"/>
  <c r="H10" i="2"/>
  <c r="H11" i="2"/>
  <c r="M11" i="2" s="1"/>
  <c r="H12" i="2"/>
  <c r="M12" i="2" s="1"/>
  <c r="H4" i="2"/>
  <c r="G17" i="2"/>
  <c r="G18" i="2"/>
  <c r="G19" i="2"/>
  <c r="G20" i="2"/>
  <c r="G21" i="2"/>
  <c r="G22" i="2"/>
  <c r="G23" i="2"/>
  <c r="G24" i="2"/>
  <c r="G16" i="2"/>
  <c r="G5" i="2"/>
  <c r="G6" i="2"/>
  <c r="G7" i="2"/>
  <c r="G8" i="2"/>
  <c r="G9" i="2"/>
  <c r="G10" i="2"/>
  <c r="G11" i="2"/>
  <c r="G12" i="2"/>
  <c r="G4" i="2"/>
  <c r="F24" i="2"/>
  <c r="F23" i="2"/>
  <c r="F22" i="2"/>
  <c r="F21" i="2"/>
  <c r="F20" i="2"/>
  <c r="F19" i="2"/>
  <c r="F18" i="2"/>
  <c r="F17" i="2"/>
  <c r="F16" i="2"/>
  <c r="F12" i="2"/>
  <c r="F11" i="2"/>
  <c r="F10" i="2"/>
  <c r="F9" i="2"/>
  <c r="F8" i="2"/>
  <c r="F7" i="2"/>
  <c r="F6" i="2"/>
  <c r="F5" i="2"/>
  <c r="F4" i="2"/>
  <c r="H12" i="1" l="1"/>
  <c r="H13" i="1"/>
  <c r="H14" i="1"/>
  <c r="H15" i="1"/>
  <c r="H16" i="1"/>
  <c r="H17" i="1"/>
  <c r="H18" i="1"/>
  <c r="L11" i="1"/>
  <c r="L12" i="1"/>
  <c r="L13" i="1"/>
  <c r="L14" i="1"/>
  <c r="L15" i="1"/>
  <c r="L16" i="1"/>
  <c r="L17" i="1"/>
  <c r="L18" i="1"/>
  <c r="L10" i="1"/>
  <c r="J11" i="1"/>
  <c r="J12" i="1"/>
  <c r="J13" i="1"/>
  <c r="J14" i="1"/>
  <c r="J15" i="1"/>
  <c r="J16" i="1"/>
  <c r="J17" i="1"/>
  <c r="J18" i="1"/>
  <c r="J10" i="1"/>
  <c r="T24" i="1" l="1"/>
  <c r="T25" i="1"/>
  <c r="T26" i="1"/>
  <c r="T27" i="1"/>
  <c r="T28" i="1"/>
  <c r="T29" i="1"/>
  <c r="T30" i="1"/>
  <c r="T31" i="1"/>
  <c r="T32" i="1" s="1"/>
  <c r="R24" i="1"/>
  <c r="R25" i="1"/>
  <c r="R26" i="1"/>
  <c r="R27" i="1"/>
  <c r="R28" i="1"/>
  <c r="R29" i="1"/>
  <c r="R30" i="1"/>
  <c r="R31" i="1"/>
  <c r="P31" i="1"/>
  <c r="P24" i="1"/>
  <c r="P25" i="1"/>
  <c r="P26" i="1"/>
  <c r="P27" i="1"/>
  <c r="P28" i="1"/>
  <c r="P29" i="1"/>
  <c r="P30" i="1"/>
  <c r="N24" i="1"/>
  <c r="N25" i="1"/>
  <c r="N26" i="1"/>
  <c r="N27" i="1"/>
  <c r="N28" i="1"/>
  <c r="N29" i="1"/>
  <c r="N30" i="1"/>
  <c r="N31" i="1"/>
  <c r="L24" i="1"/>
  <c r="L25" i="1"/>
  <c r="L26" i="1"/>
  <c r="L27" i="1"/>
  <c r="L28" i="1"/>
  <c r="L29" i="1"/>
  <c r="L30" i="1"/>
  <c r="L31" i="1"/>
  <c r="J24" i="1"/>
  <c r="J25" i="1"/>
  <c r="J26" i="1"/>
  <c r="J27" i="1"/>
  <c r="J28" i="1"/>
  <c r="J29" i="1"/>
  <c r="J30" i="1"/>
  <c r="J31" i="1"/>
  <c r="H24" i="1"/>
  <c r="H25" i="1"/>
  <c r="H26" i="1"/>
  <c r="H27" i="1"/>
  <c r="H28" i="1"/>
  <c r="H29" i="1"/>
  <c r="H30" i="1"/>
  <c r="H31" i="1"/>
  <c r="T23" i="1"/>
  <c r="R23" i="1"/>
  <c r="P23" i="1"/>
  <c r="N23" i="1"/>
  <c r="L23" i="1"/>
  <c r="J23" i="1"/>
  <c r="H23" i="1"/>
  <c r="T11" i="1"/>
  <c r="T19" i="1" s="1"/>
  <c r="T12" i="1"/>
  <c r="T13" i="1"/>
  <c r="T14" i="1"/>
  <c r="T15" i="1"/>
  <c r="T16" i="1"/>
  <c r="T17" i="1"/>
  <c r="T18" i="1"/>
  <c r="R11" i="1"/>
  <c r="R12" i="1"/>
  <c r="R13" i="1"/>
  <c r="R14" i="1"/>
  <c r="R15" i="1"/>
  <c r="R16" i="1"/>
  <c r="R17" i="1"/>
  <c r="R18" i="1"/>
  <c r="P11" i="1"/>
  <c r="P12" i="1"/>
  <c r="P13" i="1"/>
  <c r="P14" i="1"/>
  <c r="P15" i="1"/>
  <c r="P16" i="1"/>
  <c r="P17" i="1"/>
  <c r="P18" i="1"/>
  <c r="N11" i="1"/>
  <c r="N12" i="1"/>
  <c r="N13" i="1"/>
  <c r="N14" i="1"/>
  <c r="N15" i="1"/>
  <c r="N16" i="1"/>
  <c r="N17" i="1"/>
  <c r="N18" i="1"/>
  <c r="H11" i="1"/>
  <c r="T10" i="1"/>
  <c r="R10" i="1"/>
  <c r="P10" i="1"/>
  <c r="N10" i="1"/>
  <c r="H10" i="1"/>
  <c r="F23" i="1"/>
  <c r="F24" i="1"/>
  <c r="F25" i="1"/>
  <c r="F26" i="1"/>
  <c r="F27" i="1"/>
  <c r="F28" i="1"/>
  <c r="F29" i="1"/>
  <c r="F30" i="1"/>
  <c r="F31" i="1"/>
  <c r="F16" i="1"/>
  <c r="F13" i="1"/>
  <c r="F10" i="1"/>
  <c r="F14" i="1"/>
  <c r="F15" i="1"/>
  <c r="F17" i="1"/>
  <c r="F18" i="1"/>
  <c r="F11" i="1"/>
  <c r="F12" i="1"/>
  <c r="H32" i="1" l="1"/>
  <c r="H19" i="1"/>
</calcChain>
</file>

<file path=xl/sharedStrings.xml><?xml version="1.0" encoding="utf-8"?>
<sst xmlns="http://schemas.openxmlformats.org/spreadsheetml/2006/main" count="161" uniqueCount="51">
  <si>
    <t>EMPRESA</t>
  </si>
  <si>
    <t>SOLICITAÇÃO Nº 01</t>
  </si>
  <si>
    <t>SOLICITAÇÃO Nº 02</t>
  </si>
  <si>
    <t>SOLICITAÇÃO Nº 03</t>
  </si>
  <si>
    <t>SOLICITAÇÃO Nº 05</t>
  </si>
  <si>
    <t>DESCRIÇÃO</t>
  </si>
  <si>
    <t>QUANTIDADE</t>
  </si>
  <si>
    <t>UND</t>
  </si>
  <si>
    <t>VALOR TOTAL</t>
  </si>
  <si>
    <t>QUANTIDADE  SOLICITADA:</t>
  </si>
  <si>
    <t>VALOR TOTAL DO SERVIÇO</t>
  </si>
  <si>
    <t>TOTAL</t>
  </si>
  <si>
    <t>SOLICITAÇÃO Nº 04</t>
  </si>
  <si>
    <t>SOLICITAÇÃO Nº 06</t>
  </si>
  <si>
    <t>SOLICITAÇÃO Nº 07</t>
  </si>
  <si>
    <t>LOTE1 LOCAL DISTRITO SEDE- PORTO VELHO</t>
  </si>
  <si>
    <t>LOTE 2 LOCAL DEMAIS DISTRITOS</t>
  </si>
  <si>
    <t>ITEM</t>
  </si>
  <si>
    <t>UNID</t>
  </si>
  <si>
    <t>VALOR UNIT</t>
  </si>
  <si>
    <t>Execução do poço: Perfuração de poços semi artesianos com profundidade média estimada de 10 metros cada, com tubos 4”, filtro geomecânico 4”, CAP geomecânico e certificação do poço e uma bomba submersa de 1 CV, obedecendo as normas técnicas da ABNT.</t>
  </si>
  <si>
    <t>Metro de poço perfurado excedente: Metragem excedente à perfuração descrita no item 01.</t>
  </si>
  <si>
    <t>Instalações elétricas: Assentamento de eletroduto, PVC rígido rosqueável, Ø= 1/2”; Instalação de fio, seção 2,50mm², isolado para 750V; instalação de cabo, seção 10,00mm², isolado para 750V; DISJUNTOR TRIPOLAR termomagnético de 32A em quadro de distribuição.</t>
  </si>
  <si>
    <t>Teste de vazão simples - consiste em obter a capacidade de produção de água do poço artesiano. O Teste de Vazão só poderá ser iniciado após o completo desenvolvimento do poço e depois de efetivo estabelecimento de seu nível estático. O teste de vazão simples deverá ser executado com o próprio equipamento de perfuração, mediante a injeção de vácuo/ar, tal como se dará no processo de perfuração, aferindo o volume médio da vazão durante no mínimo 20 minutos, e repetido por mais 04 vezes, com o mesmo intervalo de 20 minutos entre eles. Neste teste, deverá ser estimado por aferição estimada dos níveis estáticos, níveis dinâmico e de recuperação do poço.</t>
  </si>
  <si>
    <t>Teste de vazão contínua: O teste de vazão contínua deverá ter duração de 24 horas. Caso completadas as 24 horas de teste e o nível dinâmico não esteja estabilizado durante as últimas 6 horas, a vazão deverá ser reduzida em 20% sem que haja interrupção do bombeamento e o teste terá que se prolongar por mais 12 horas. Em qualquer situação, o teste só poderá ser dado por concluído quando a estabilização do nível dinâmico completar 6 horas. Para poços com vazão inferior a 5.000 l/h a duração do teste poderá ser de 12 horas, desde que o nível do poço se estabilize por pelo menos 6 horas. O Teste de Vasão Contínua só será executado para os casos em que exija outorga de água. Concluído o teste de vazão contínua, é iniciado imediatamente o teste de recuperação do poço. O procedimento do teste consiste na medida da velocidade de recuperação do nível estático original do poço. O teste de recuperação será dado por concluído quando o nível da água retornar à posição original ou próxima do Nível Estático (NE) inicial.</t>
  </si>
  <si>
    <t>Laje de proteção: Vedação sanitária em torno da borda do poço – A vedação deverá ser construída uma laje de concreto, traço 1:2:3, com 1 (um) metro de lado, envolvendo o tubo de revestimento, e 0,30m de espessura, com ressalto mínimo de 0,5m acima da superfície do terreno e declividade de 2% do centro para a borda conforme a NBR 12.244. Selo sanitário - vedação do espaço entre o solo e o revestimento com calda de cimento (50kg de cimento para 27 litros de água) até a rocha.</t>
  </si>
  <si>
    <t>Teste de potabilidade: Teste de qualidade da água consiste em verificar, através das análises físicoquímico-biológicas, os parâmetros hidrominerais e biológicos segundo os métodos de análises normatizados pelos órgãos competentes.</t>
  </si>
  <si>
    <t>Documentos necessários conforme a SEDAM e acompanhamento até outorga e licenças ambientais de concessão do uso de água.</t>
  </si>
  <si>
    <t>Tampa: Tampa rosqueável com cadeado ou válvula de segurança conforme a NBR.</t>
  </si>
  <si>
    <t>METRO</t>
  </si>
  <si>
    <t>Instalações elétricas: Assentamento de eletroduto, PVC rígido rosqueável, Ø= 1/2”; instalação de fio, seção 2,50mm², isolado para 750V; instalação de cabo, seção 10,00mm², isolado para 750V; disjuntor tripolar termomagnético de 32A em quadro de distribuição.</t>
  </si>
  <si>
    <t>Teste de vazão simples - consiste em obter a capacidade de produção de água do poço artesiano. O Teste de Vazão só poderá ser iniciado após o completo desenvolvimento do poço e depois de efetivo estabelecimento de seu nível estático. O teste de vazão simples deverá ser executado com o próprio equipamento de perfuração, mediante a injeção de vácuo/ar, tal como se dará no processo de perfuração, aferindo o volume médio da vazão durante no mínimo 20minutos, e repetido por mais 04 vezes, com o mesmo intervalo de 20 minutos entre eles. Neste teste, deverá ser estimado por aferição estimada dos níveis estáticos, níveis dinâmico e de recuperação do poço.</t>
  </si>
  <si>
    <t>Teste de potabilidade: Teste de qualidade da água consiste em verificar, através das análises físico-químico-biológicas, os parâmetros hidrominerais e biológicos segundo os métodos de análises normatizados pelos órgãos competentes.</t>
  </si>
  <si>
    <t>MT</t>
  </si>
  <si>
    <t xml:space="preserve">FORNECEDOR: HIDRO CAMPOS POÇOS ARTESIANOS LTDA
CNPJ: 06.205.313/0001-62
TELEFONE: (69) 3321-3402
E-MAIL: hidrocampos@hotmail.com
END: Av. Marechal Rondon, nº 2252, Centro, Vilhena/RO
REPRESENTANTE: Valter Bezerra Leite
</t>
  </si>
  <si>
    <t xml:space="preserve">PROCESSO Nº02.41.000106/2022                                                                                                                                                                                                        
REGISTRO DE PREÇOS Nª 026/EMDUR/2022                                                                                                                                                                                                        
DIÁRIO OFICIAL DO MUNICÍPIO (AROM)                                                                                                                                                                                                          
OBJETO: Registro de Preços para futura aquisição CONTRATAÇÃO MEDIANTE EMPREITADA DE EMPRESA ESPECIALIZADA EM SERVIÇO DE PERFURAÇÃO DE POÇOS TUBULARES PROFUNDOS (POÇO SEMI-ARTESIANO)                                                                                                                                                                                                        
ÓRGÃOS PARTICIPANTES:  EMDUR                                                                                                                                                                                                         
ORIENTAÇÕES GERAIS: 1° o número do item, a descrição, a unidade de medida, a marca e o preço unitário, quando colocados nas requisições dos processos, deverão estar de acordo com a Ata oficial de registro de preços e esta planilha; 2° esta planilha foi elaborada objetivando apenas facilitar o acesso eletrônico à Ata oficial de registro de preços e suas eventuais alterações, bem como os preços negociados em reequilíbrio ou revisão; 3º caso note qualquer divergência entre esta planilha e a respectiva Ata oficial de registro de preços, exceto no que se refere as alterações confirmadas nas células abaixo e seus respectivos comentários, siga de preferência a Ata oficial; 4º não nos responsabilizamos por requisições incompletas e/ou com divergências em relação a esta planilha e a Ata oficial de registro de preços; 5º o(s) requisitante(s) deve(m) manter controle quanto aos quantitativos máximos solicitados, cuja relação foi encaminhada à CRP/EMDUR, e cuja consolidação está abaixo; 6° a sigla SRP significa Sistema de Registro de Preços; 7° todas as Atas de registro de preços em meio eletrônico, assim como esta, estarão disponíveis neste site; 8º a cópia da Ata oficial de registro de preços poderá ser obtida junto à Comissão de Registro de Preços da EMDUR; 9º há uma legenda na na parte superior desta planilha com o significado das cores de preenchimento nas células abaixo; 11º dúvidas, ligue para (069)3229-4879, Comissão de Registro de Preços.      </t>
  </si>
  <si>
    <t xml:space="preserve">VALIDADE: </t>
  </si>
  <si>
    <r>
      <t>FORNECEDOR: HIDRO CAMPOS POÇOS ARTESIANOS LTDA
CNPJ: 06.205.313/0001-62
TELEFONE: (69) 3321-3402
E-MAIL: hidrocampos@hotmail.com
END: Av. Marechal Rondon, nº 2252, Centro, Vilhena/RO
REPRESENTANTE: Valter Bezerra Leite</t>
    </r>
    <r>
      <rPr>
        <sz val="14"/>
        <color theme="1"/>
        <rFont val="Arial"/>
        <family val="2"/>
      </rPr>
      <t xml:space="preserve">
</t>
    </r>
  </si>
  <si>
    <t>SOLICITAÇÃO Nº 01 11/04/2023</t>
  </si>
  <si>
    <r>
      <t>FORNECEDOR: HIDRO CAMPOS POÇOS ARTESIANOS LTDA
CNPJ: 06.205.313/0001-62
TELEFONE: (69) 3321-3402
E-MAIL: hidrocampos@hotmail.com
END: Av. Marechal Rondon, nº 2252, Centro, Vilhena/RO
REPRESENTANTE: Valter Bezerra Leite</t>
    </r>
    <r>
      <rPr>
        <sz val="10"/>
        <color theme="1"/>
        <rFont val="Arial"/>
        <family val="2"/>
      </rPr>
      <t xml:space="preserve">
</t>
    </r>
  </si>
  <si>
    <t>LOTE 1</t>
  </si>
  <si>
    <t>LOTE 2</t>
  </si>
  <si>
    <t>POR ÓRGÃO ATÉ 50%</t>
  </si>
  <si>
    <t>SOMADOS TODAS AS CARONAS NÃO PODE ULTRPASSAR O DOBRO DO QUANTITATIVO</t>
  </si>
  <si>
    <t>TOTAL DOS QUANTITATIVOS SOLICITADOS</t>
  </si>
  <si>
    <t>SOLICITAÇÃO 1 28/03/2023 OFICIO 41/2023/DAA/DGA/SMDSUPERINTENDENCIA MUNICIPAL DE INTEGRAÇÃO DISTRITAL</t>
  </si>
  <si>
    <t>SOLICITAÇÃO 2 OFICIO Nº 38/SEMPLA/2023 PREFEITURA DE CORUMBIARA</t>
  </si>
  <si>
    <t>SOLICITAÇÃO 3: OFICIO Nº007- MACHADINHO</t>
  </si>
  <si>
    <t>SOLICITAÇÃO 4- OFICIO Nº 70-2023-DIAO SEMED</t>
  </si>
  <si>
    <t>SOLICITAÇÃO Nº 02 16/10/2023</t>
  </si>
  <si>
    <t>QUANTIDADE  SOLICITADA: 19/12/2023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</si>
</sst>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8" formatCode="&quot;R$&quot;\ #,##0.00;[Red]\-&quot;R$&quot;\ #,##0.00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* #,##0_-;\-* #,##0_-;_-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4"/>
      <color theme="1"/>
      <name val="Arial"/>
      <family val="2"/>
    </font>
    <font>
      <sz val="14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03">
    <xf numFmtId="0" fontId="0" fillId="0" borderId="0" xfId="0"/>
    <xf numFmtId="0" fontId="4" fillId="5" borderId="1" xfId="0" applyFont="1" applyFill="1" applyBorder="1" applyAlignment="1">
      <alignment horizontal="center" vertical="center"/>
    </xf>
    <xf numFmtId="0" fontId="3" fillId="11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3" fillId="10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8" fontId="3" fillId="11" borderId="1" xfId="0" applyNumberFormat="1" applyFont="1" applyFill="1" applyBorder="1" applyAlignment="1">
      <alignment horizontal="center" vertical="center" wrapText="1"/>
    </xf>
    <xf numFmtId="8" fontId="3" fillId="9" borderId="1" xfId="0" applyNumberFormat="1" applyFont="1" applyFill="1" applyBorder="1" applyAlignment="1">
      <alignment horizontal="center" vertical="center" wrapText="1"/>
    </xf>
    <xf numFmtId="0" fontId="3" fillId="10" borderId="1" xfId="0" applyFont="1" applyFill="1" applyBorder="1" applyAlignment="1">
      <alignment horizontal="center" vertical="center"/>
    </xf>
    <xf numFmtId="8" fontId="3" fillId="10" borderId="1" xfId="0" applyNumberFormat="1" applyFont="1" applyFill="1" applyBorder="1" applyAlignment="1">
      <alignment horizontal="center" vertical="center" wrapText="1"/>
    </xf>
    <xf numFmtId="8" fontId="3" fillId="6" borderId="1" xfId="0" applyNumberFormat="1" applyFont="1" applyFill="1" applyBorder="1" applyAlignment="1">
      <alignment horizontal="center" vertical="center" wrapText="1"/>
    </xf>
    <xf numFmtId="8" fontId="3" fillId="8" borderId="1" xfId="0" applyNumberFormat="1" applyFont="1" applyFill="1" applyBorder="1" applyAlignment="1">
      <alignment horizontal="center" vertical="center" wrapText="1"/>
    </xf>
    <xf numFmtId="8" fontId="3" fillId="7" borderId="1" xfId="0" applyNumberFormat="1" applyFont="1" applyFill="1" applyBorder="1" applyAlignment="1">
      <alignment horizontal="center" vertical="center" wrapText="1"/>
    </xf>
    <xf numFmtId="8" fontId="3" fillId="2" borderId="1" xfId="0" applyNumberFormat="1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/>
    </xf>
    <xf numFmtId="8" fontId="3" fillId="5" borderId="1" xfId="0" applyNumberFormat="1" applyFont="1" applyFill="1" applyBorder="1" applyAlignment="1">
      <alignment horizontal="center" vertical="center"/>
    </xf>
    <xf numFmtId="3" fontId="3" fillId="2" borderId="1" xfId="0" applyNumberFormat="1" applyFont="1" applyFill="1" applyBorder="1" applyAlignment="1">
      <alignment horizontal="center" vertical="center"/>
    </xf>
    <xf numFmtId="0" fontId="3" fillId="2" borderId="1" xfId="1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8" fontId="3" fillId="2" borderId="1" xfId="0" applyNumberFormat="1" applyFont="1" applyFill="1" applyBorder="1" applyAlignment="1">
      <alignment horizontal="center" vertical="center"/>
    </xf>
    <xf numFmtId="0" fontId="3" fillId="11" borderId="1" xfId="0" applyNumberFormat="1" applyFont="1" applyFill="1" applyBorder="1" applyAlignment="1">
      <alignment horizontal="center" vertical="center"/>
    </xf>
    <xf numFmtId="3" fontId="3" fillId="9" borderId="1" xfId="0" applyNumberFormat="1" applyFont="1" applyFill="1" applyBorder="1" applyAlignment="1">
      <alignment horizontal="center" vertical="center"/>
    </xf>
    <xf numFmtId="3" fontId="3" fillId="10" borderId="1" xfId="0" applyNumberFormat="1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8" fontId="3" fillId="9" borderId="1" xfId="0" applyNumberFormat="1" applyFont="1" applyFill="1" applyBorder="1" applyAlignment="1">
      <alignment horizontal="center" vertical="center"/>
    </xf>
    <xf numFmtId="8" fontId="3" fillId="10" borderId="1" xfId="0" applyNumberFormat="1" applyFont="1" applyFill="1" applyBorder="1" applyAlignment="1">
      <alignment horizontal="center" vertical="center"/>
    </xf>
    <xf numFmtId="164" fontId="3" fillId="2" borderId="1" xfId="1" applyNumberFormat="1" applyFont="1" applyFill="1" applyBorder="1" applyAlignment="1">
      <alignment horizontal="center" vertical="center"/>
    </xf>
    <xf numFmtId="0" fontId="3" fillId="9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13" borderId="1" xfId="0" applyFont="1" applyFill="1" applyBorder="1" applyAlignment="1">
      <alignment horizontal="center" vertical="center"/>
    </xf>
    <xf numFmtId="44" fontId="3" fillId="13" borderId="1" xfId="0" applyNumberFormat="1" applyFont="1" applyFill="1" applyBorder="1" applyAlignment="1">
      <alignment horizontal="center" vertical="center"/>
    </xf>
    <xf numFmtId="0" fontId="3" fillId="11" borderId="1" xfId="0" applyFont="1" applyFill="1" applyBorder="1" applyAlignment="1">
      <alignment horizontal="center" vertical="center"/>
    </xf>
    <xf numFmtId="8" fontId="3" fillId="11" borderId="1" xfId="0" applyNumberFormat="1" applyFont="1" applyFill="1" applyBorder="1" applyAlignment="1">
      <alignment horizontal="center" vertical="center"/>
    </xf>
    <xf numFmtId="8" fontId="3" fillId="6" borderId="1" xfId="0" applyNumberFormat="1" applyFont="1" applyFill="1" applyBorder="1" applyAlignment="1">
      <alignment horizontal="center" vertical="center"/>
    </xf>
    <xf numFmtId="8" fontId="3" fillId="8" borderId="1" xfId="0" applyNumberFormat="1" applyFont="1" applyFill="1" applyBorder="1" applyAlignment="1">
      <alignment horizontal="center" vertical="center"/>
    </xf>
    <xf numFmtId="8" fontId="3" fillId="7" borderId="1" xfId="0" applyNumberFormat="1" applyFont="1" applyFill="1" applyBorder="1" applyAlignment="1">
      <alignment horizontal="center" vertical="center"/>
    </xf>
    <xf numFmtId="44" fontId="3" fillId="4" borderId="1" xfId="0" applyNumberFormat="1" applyFont="1" applyFill="1" applyBorder="1" applyAlignment="1">
      <alignment horizontal="center" vertical="center"/>
    </xf>
    <xf numFmtId="3" fontId="3" fillId="3" borderId="1" xfId="0" applyNumberFormat="1" applyFont="1" applyFill="1" applyBorder="1" applyAlignment="1">
      <alignment horizontal="center" vertical="center"/>
    </xf>
    <xf numFmtId="43" fontId="3" fillId="2" borderId="1" xfId="1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vertical="center" wrapText="1"/>
    </xf>
    <xf numFmtId="0" fontId="0" fillId="0" borderId="1" xfId="0" applyBorder="1"/>
    <xf numFmtId="0" fontId="8" fillId="14" borderId="1" xfId="0" applyFont="1" applyFill="1" applyBorder="1" applyAlignment="1">
      <alignment horizontal="center" vertical="center" wrapText="1"/>
    </xf>
    <xf numFmtId="8" fontId="8" fillId="14" borderId="1" xfId="0" applyNumberFormat="1" applyFont="1" applyFill="1" applyBorder="1" applyAlignment="1">
      <alignment horizontal="center" vertical="center" wrapText="1"/>
    </xf>
    <xf numFmtId="0" fontId="4" fillId="13" borderId="1" xfId="0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center" vertical="center" wrapText="1"/>
    </xf>
    <xf numFmtId="0" fontId="5" fillId="5" borderId="3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 wrapText="1"/>
    </xf>
    <xf numFmtId="0" fontId="2" fillId="14" borderId="2" xfId="0" applyFont="1" applyFill="1" applyBorder="1" applyAlignment="1">
      <alignment horizontal="center" vertical="center" wrapText="1"/>
    </xf>
    <xf numFmtId="0" fontId="2" fillId="14" borderId="3" xfId="0" applyFont="1" applyFill="1" applyBorder="1" applyAlignment="1">
      <alignment horizontal="center" vertical="center" wrapText="1"/>
    </xf>
    <xf numFmtId="0" fontId="2" fillId="14" borderId="4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12" borderId="1" xfId="0" applyFont="1" applyFill="1" applyBorder="1" applyAlignment="1">
      <alignment horizontal="center" vertical="center"/>
    </xf>
    <xf numFmtId="0" fontId="4" fillId="8" borderId="2" xfId="0" applyFont="1" applyFill="1" applyBorder="1" applyAlignment="1">
      <alignment horizontal="center" vertical="center"/>
    </xf>
    <xf numFmtId="0" fontId="4" fillId="8" borderId="4" xfId="0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center" vertical="center"/>
    </xf>
    <xf numFmtId="0" fontId="4" fillId="7" borderId="4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4" fillId="6" borderId="2" xfId="0" applyFont="1" applyFill="1" applyBorder="1" applyAlignment="1">
      <alignment horizontal="center" vertical="center"/>
    </xf>
    <xf numFmtId="0" fontId="4" fillId="6" borderId="4" xfId="0" applyFont="1" applyFill="1" applyBorder="1" applyAlignment="1">
      <alignment horizontal="center" vertical="center"/>
    </xf>
    <xf numFmtId="0" fontId="5" fillId="11" borderId="2" xfId="0" applyFont="1" applyFill="1" applyBorder="1" applyAlignment="1">
      <alignment horizontal="center" vertical="center"/>
    </xf>
    <xf numFmtId="0" fontId="5" fillId="11" borderId="4" xfId="0" applyFont="1" applyFill="1" applyBorder="1" applyAlignment="1">
      <alignment horizontal="center" vertical="center"/>
    </xf>
    <xf numFmtId="0" fontId="5" fillId="9" borderId="2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10" borderId="2" xfId="0" applyFont="1" applyFill="1" applyBorder="1" applyAlignment="1">
      <alignment horizontal="center" vertical="center"/>
    </xf>
    <xf numFmtId="0" fontId="4" fillId="10" borderId="4" xfId="0" applyFont="1" applyFill="1" applyBorder="1" applyAlignment="1">
      <alignment horizontal="center" vertical="center"/>
    </xf>
    <xf numFmtId="0" fontId="5" fillId="11" borderId="2" xfId="0" applyFont="1" applyFill="1" applyBorder="1" applyAlignment="1">
      <alignment horizontal="center" vertical="center" wrapText="1"/>
    </xf>
    <xf numFmtId="0" fontId="5" fillId="11" borderId="4" xfId="0" applyFont="1" applyFill="1" applyBorder="1" applyAlignment="1">
      <alignment horizontal="center" vertical="center" wrapText="1"/>
    </xf>
    <xf numFmtId="0" fontId="5" fillId="9" borderId="2" xfId="0" applyFont="1" applyFill="1" applyBorder="1" applyAlignment="1">
      <alignment horizontal="center" vertical="center" wrapText="1"/>
    </xf>
    <xf numFmtId="0" fontId="5" fillId="9" borderId="4" xfId="0" applyFont="1" applyFill="1" applyBorder="1" applyAlignment="1">
      <alignment horizontal="center" vertical="center" wrapText="1"/>
    </xf>
    <xf numFmtId="0" fontId="0" fillId="14" borderId="1" xfId="0" applyFill="1" applyBorder="1" applyAlignment="1">
      <alignment horizontal="center" vertical="center" wrapText="1"/>
    </xf>
    <xf numFmtId="0" fontId="0" fillId="14" borderId="1" xfId="0" applyFill="1" applyBorder="1" applyAlignment="1">
      <alignment horizontal="center" vertical="center"/>
    </xf>
    <xf numFmtId="0" fontId="0" fillId="14" borderId="6" xfId="0" applyFill="1" applyBorder="1" applyAlignment="1">
      <alignment horizontal="center"/>
    </xf>
    <xf numFmtId="0" fontId="0" fillId="14" borderId="7" xfId="0" applyFill="1" applyBorder="1" applyAlignment="1">
      <alignment horizontal="center"/>
    </xf>
    <xf numFmtId="0" fontId="0" fillId="14" borderId="8" xfId="0" applyFill="1" applyBorder="1" applyAlignment="1">
      <alignment horizontal="center"/>
    </xf>
    <xf numFmtId="0" fontId="0" fillId="14" borderId="9" xfId="0" applyFill="1" applyBorder="1" applyAlignment="1">
      <alignment horizontal="center"/>
    </xf>
    <xf numFmtId="0" fontId="0" fillId="14" borderId="5" xfId="0" applyFill="1" applyBorder="1" applyAlignment="1">
      <alignment horizontal="center"/>
    </xf>
    <xf numFmtId="0" fontId="0" fillId="14" borderId="10" xfId="0" applyFill="1" applyBorder="1" applyAlignment="1">
      <alignment horizontal="center"/>
    </xf>
    <xf numFmtId="0" fontId="11" fillId="14" borderId="1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 wrapText="1"/>
    </xf>
    <xf numFmtId="0" fontId="7" fillId="5" borderId="4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0" fontId="9" fillId="5" borderId="4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8" fillId="5" borderId="2" xfId="0" applyFont="1" applyFill="1" applyBorder="1" applyAlignment="1">
      <alignment horizontal="center" vertical="center" wrapText="1"/>
    </xf>
    <xf numFmtId="0" fontId="8" fillId="5" borderId="3" xfId="0" applyFont="1" applyFill="1" applyBorder="1" applyAlignment="1">
      <alignment horizontal="center" vertical="center" wrapText="1"/>
    </xf>
    <xf numFmtId="0" fontId="8" fillId="5" borderId="4" xfId="0" applyFont="1" applyFill="1" applyBorder="1" applyAlignment="1">
      <alignment horizontal="center"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colors>
    <mruColors>
      <color rgb="FFC7530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6"/>
  <sheetViews>
    <sheetView tabSelected="1" zoomScale="60" zoomScaleNormal="60" workbookViewId="0">
      <selection activeCell="M12" sqref="M12"/>
    </sheetView>
  </sheetViews>
  <sheetFormatPr defaultRowHeight="14.25" x14ac:dyDescent="0.25"/>
  <cols>
    <col min="1" max="1" width="12.5703125" style="23" customWidth="1"/>
    <col min="2" max="2" width="39.28515625" style="23" customWidth="1"/>
    <col min="3" max="3" width="9.140625" style="23"/>
    <col min="4" max="4" width="16.85546875" style="23" customWidth="1"/>
    <col min="5" max="5" width="18.140625" style="23" customWidth="1"/>
    <col min="6" max="6" width="17.7109375" style="23" customWidth="1"/>
    <col min="7" max="7" width="17" style="23" customWidth="1"/>
    <col min="8" max="8" width="16.140625" style="23" customWidth="1"/>
    <col min="9" max="9" width="16.85546875" style="23" customWidth="1"/>
    <col min="10" max="10" width="20.28515625" style="23" customWidth="1"/>
    <col min="11" max="11" width="17" style="23" customWidth="1"/>
    <col min="12" max="12" width="21.140625" style="23" customWidth="1"/>
    <col min="13" max="13" width="19.28515625" style="23" customWidth="1"/>
    <col min="14" max="14" width="21.42578125" style="23" customWidth="1"/>
    <col min="15" max="15" width="18.5703125" style="23" customWidth="1"/>
    <col min="16" max="16" width="16.7109375" style="23" customWidth="1"/>
    <col min="17" max="17" width="17.85546875" style="23" customWidth="1"/>
    <col min="18" max="18" width="18.7109375" style="23" customWidth="1"/>
    <col min="19" max="19" width="15.5703125" style="23" customWidth="1"/>
    <col min="20" max="20" width="16.85546875" style="23" customWidth="1"/>
    <col min="21" max="16384" width="9.140625" style="23"/>
  </cols>
  <sheetData>
    <row r="1" spans="1:21" x14ac:dyDescent="0.25">
      <c r="A1" s="61" t="s">
        <v>35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</row>
    <row r="2" spans="1:21" x14ac:dyDescent="0.25">
      <c r="A2" s="62"/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</row>
    <row r="3" spans="1:21" x14ac:dyDescent="0.25">
      <c r="A3" s="62"/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  <c r="P3" s="62"/>
      <c r="Q3" s="62"/>
      <c r="R3" s="62"/>
      <c r="S3" s="62"/>
      <c r="T3" s="62"/>
      <c r="U3" s="62"/>
    </row>
    <row r="4" spans="1:21" x14ac:dyDescent="0.25">
      <c r="A4" s="62"/>
      <c r="B4" s="62"/>
      <c r="C4" s="62"/>
      <c r="D4" s="62"/>
      <c r="E4" s="62"/>
      <c r="F4" s="62"/>
      <c r="G4" s="62"/>
      <c r="H4" s="62"/>
      <c r="I4" s="62"/>
      <c r="J4" s="62"/>
      <c r="K4" s="62"/>
      <c r="L4" s="62"/>
      <c r="M4" s="62"/>
      <c r="N4" s="62"/>
      <c r="O4" s="62"/>
      <c r="P4" s="62"/>
      <c r="Q4" s="62"/>
      <c r="R4" s="62"/>
      <c r="S4" s="62"/>
      <c r="T4" s="62"/>
      <c r="U4" s="62"/>
    </row>
    <row r="5" spans="1:21" ht="64.5" customHeight="1" x14ac:dyDescent="0.25">
      <c r="A5" s="62"/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  <c r="P5" s="62"/>
      <c r="Q5" s="62"/>
      <c r="R5" s="62"/>
      <c r="S5" s="62"/>
      <c r="T5" s="62"/>
      <c r="U5" s="62"/>
    </row>
    <row r="6" spans="1:21" ht="42" customHeight="1" x14ac:dyDescent="0.25">
      <c r="A6" s="63" t="s">
        <v>36</v>
      </c>
      <c r="B6" s="63"/>
      <c r="C6" s="63"/>
      <c r="D6" s="63"/>
      <c r="E6" s="63"/>
      <c r="F6" s="63"/>
      <c r="G6" s="63"/>
      <c r="H6" s="63"/>
      <c r="I6" s="63"/>
      <c r="J6" s="63"/>
      <c r="K6" s="63"/>
      <c r="L6" s="63"/>
      <c r="M6" s="63"/>
      <c r="N6" s="63"/>
      <c r="O6" s="63"/>
      <c r="P6" s="63"/>
      <c r="Q6" s="63"/>
      <c r="R6" s="63"/>
      <c r="S6" s="63"/>
      <c r="T6" s="63"/>
      <c r="U6" s="63"/>
    </row>
    <row r="7" spans="1:21" ht="132.75" customHeight="1" x14ac:dyDescent="0.25">
      <c r="A7" s="1" t="s">
        <v>0</v>
      </c>
      <c r="B7" s="55" t="s">
        <v>34</v>
      </c>
      <c r="C7" s="56"/>
      <c r="D7" s="56"/>
      <c r="E7" s="56"/>
      <c r="F7" s="57"/>
      <c r="G7" s="80" t="s">
        <v>38</v>
      </c>
      <c r="H7" s="81"/>
      <c r="I7" s="82" t="s">
        <v>49</v>
      </c>
      <c r="J7" s="83"/>
      <c r="K7" s="78" t="s">
        <v>3</v>
      </c>
      <c r="L7" s="79"/>
      <c r="M7" s="70" t="s">
        <v>12</v>
      </c>
      <c r="N7" s="71"/>
      <c r="O7" s="64" t="s">
        <v>4</v>
      </c>
      <c r="P7" s="65"/>
      <c r="Q7" s="66" t="s">
        <v>13</v>
      </c>
      <c r="R7" s="67"/>
      <c r="S7" s="76" t="s">
        <v>14</v>
      </c>
      <c r="T7" s="77"/>
      <c r="U7" s="20"/>
    </row>
    <row r="8" spans="1:21" ht="37.5" customHeight="1" x14ac:dyDescent="0.25">
      <c r="A8" s="58" t="s">
        <v>15</v>
      </c>
      <c r="B8" s="59"/>
      <c r="C8" s="59"/>
      <c r="D8" s="59"/>
      <c r="E8" s="59"/>
      <c r="F8" s="59"/>
      <c r="G8" s="59"/>
      <c r="H8" s="59"/>
      <c r="I8" s="59"/>
      <c r="J8" s="59"/>
      <c r="K8" s="59"/>
      <c r="L8" s="59"/>
      <c r="M8" s="59"/>
      <c r="N8" s="59"/>
      <c r="O8" s="59"/>
      <c r="P8" s="59"/>
      <c r="Q8" s="59"/>
      <c r="R8" s="59"/>
      <c r="S8" s="59"/>
      <c r="T8" s="59"/>
      <c r="U8" s="60"/>
    </row>
    <row r="9" spans="1:21" ht="45" customHeight="1" x14ac:dyDescent="0.25">
      <c r="A9" s="18" t="s">
        <v>17</v>
      </c>
      <c r="B9" s="9" t="s">
        <v>5</v>
      </c>
      <c r="C9" s="9" t="s">
        <v>18</v>
      </c>
      <c r="D9" s="9" t="s">
        <v>6</v>
      </c>
      <c r="E9" s="9" t="s">
        <v>19</v>
      </c>
      <c r="F9" s="9" t="s">
        <v>8</v>
      </c>
      <c r="G9" s="2" t="s">
        <v>9</v>
      </c>
      <c r="H9" s="2" t="s">
        <v>10</v>
      </c>
      <c r="I9" s="3" t="s">
        <v>9</v>
      </c>
      <c r="J9" s="3" t="s">
        <v>10</v>
      </c>
      <c r="K9" s="4" t="s">
        <v>50</v>
      </c>
      <c r="L9" s="4" t="s">
        <v>10</v>
      </c>
      <c r="M9" s="5" t="s">
        <v>9</v>
      </c>
      <c r="N9" s="5" t="s">
        <v>10</v>
      </c>
      <c r="O9" s="6" t="s">
        <v>9</v>
      </c>
      <c r="P9" s="6" t="s">
        <v>10</v>
      </c>
      <c r="Q9" s="7" t="s">
        <v>9</v>
      </c>
      <c r="R9" s="7" t="s">
        <v>10</v>
      </c>
      <c r="S9" s="8" t="s">
        <v>9</v>
      </c>
      <c r="T9" s="8" t="s">
        <v>10</v>
      </c>
      <c r="U9" s="24"/>
    </row>
    <row r="10" spans="1:21" ht="114" x14ac:dyDescent="0.25">
      <c r="A10" s="18">
        <v>1</v>
      </c>
      <c r="B10" s="9" t="s">
        <v>20</v>
      </c>
      <c r="C10" s="18" t="s">
        <v>7</v>
      </c>
      <c r="D10" s="18">
        <v>5</v>
      </c>
      <c r="E10" s="19">
        <v>8500</v>
      </c>
      <c r="F10" s="19">
        <f>SUM(E10*D10)</f>
        <v>42500</v>
      </c>
      <c r="G10" s="2">
        <v>1</v>
      </c>
      <c r="H10" s="10">
        <f>SUM(G10*E10)</f>
        <v>8500</v>
      </c>
      <c r="I10" s="3">
        <v>1</v>
      </c>
      <c r="J10" s="11">
        <f>SUM(I10*E10)</f>
        <v>8500</v>
      </c>
      <c r="K10" s="12"/>
      <c r="L10" s="13">
        <f>SUM(K10*E10)</f>
        <v>0</v>
      </c>
      <c r="M10" s="5"/>
      <c r="N10" s="14">
        <f>SUM(M10*K10)</f>
        <v>0</v>
      </c>
      <c r="O10" s="6"/>
      <c r="P10" s="15">
        <f>SUM(O10*M10)</f>
        <v>0</v>
      </c>
      <c r="Q10" s="7"/>
      <c r="R10" s="16">
        <f>SUM(Q10*O10)</f>
        <v>0</v>
      </c>
      <c r="S10" s="8"/>
      <c r="T10" s="17">
        <f>SUM(S10*Q10)</f>
        <v>0</v>
      </c>
      <c r="U10" s="8"/>
    </row>
    <row r="11" spans="1:21" ht="42.75" x14ac:dyDescent="0.25">
      <c r="A11" s="18">
        <v>2</v>
      </c>
      <c r="B11" s="9" t="s">
        <v>21</v>
      </c>
      <c r="C11" s="18" t="s">
        <v>29</v>
      </c>
      <c r="D11" s="18">
        <v>250</v>
      </c>
      <c r="E11" s="19">
        <v>450</v>
      </c>
      <c r="F11" s="19">
        <f t="shared" ref="F11:F18" si="0">SUM(E11*D11)</f>
        <v>112500</v>
      </c>
      <c r="G11" s="25">
        <v>5</v>
      </c>
      <c r="H11" s="10">
        <f>SUM(G11*E11)</f>
        <v>2250</v>
      </c>
      <c r="I11" s="26">
        <v>50</v>
      </c>
      <c r="J11" s="11">
        <f t="shared" ref="J11:J18" si="1">SUM(I11*E11)</f>
        <v>22500</v>
      </c>
      <c r="K11" s="27">
        <v>100</v>
      </c>
      <c r="L11" s="13">
        <f t="shared" ref="L11:L18" si="2">SUM(K11*E11)</f>
        <v>45000</v>
      </c>
      <c r="M11" s="28"/>
      <c r="N11" s="14">
        <f t="shared" ref="N11:N18" si="3">SUM(M11*K11)</f>
        <v>0</v>
      </c>
      <c r="O11" s="29"/>
      <c r="P11" s="15">
        <f t="shared" ref="P11:P18" si="4">SUM(O11*M11)</f>
        <v>0</v>
      </c>
      <c r="Q11" s="30"/>
      <c r="R11" s="16">
        <f t="shared" ref="R11:R18" si="5">SUM(Q11*O11)</f>
        <v>0</v>
      </c>
      <c r="S11" s="20"/>
      <c r="T11" s="17">
        <f t="shared" ref="T11:T18" si="6">SUM(S11*Q11)</f>
        <v>0</v>
      </c>
      <c r="U11" s="20"/>
    </row>
    <row r="12" spans="1:21" ht="114" x14ac:dyDescent="0.25">
      <c r="A12" s="18">
        <v>3</v>
      </c>
      <c r="B12" s="9" t="s">
        <v>22</v>
      </c>
      <c r="C12" s="18" t="s">
        <v>7</v>
      </c>
      <c r="D12" s="18">
        <v>5</v>
      </c>
      <c r="E12" s="19">
        <v>1600</v>
      </c>
      <c r="F12" s="19">
        <f t="shared" si="0"/>
        <v>8000</v>
      </c>
      <c r="G12" s="25">
        <v>1</v>
      </c>
      <c r="H12" s="10">
        <f t="shared" ref="H12:H18" si="7">SUM(G12*E12)</f>
        <v>1600</v>
      </c>
      <c r="I12" s="31">
        <v>1</v>
      </c>
      <c r="J12" s="11">
        <f t="shared" si="1"/>
        <v>1600</v>
      </c>
      <c r="K12" s="32"/>
      <c r="L12" s="13">
        <f t="shared" si="2"/>
        <v>0</v>
      </c>
      <c r="M12" s="28"/>
      <c r="N12" s="14">
        <f t="shared" si="3"/>
        <v>0</v>
      </c>
      <c r="O12" s="29"/>
      <c r="P12" s="15">
        <f t="shared" si="4"/>
        <v>0</v>
      </c>
      <c r="Q12" s="30"/>
      <c r="R12" s="16">
        <f t="shared" si="5"/>
        <v>0</v>
      </c>
      <c r="S12" s="33"/>
      <c r="T12" s="17">
        <f t="shared" si="6"/>
        <v>0</v>
      </c>
      <c r="U12" s="21"/>
    </row>
    <row r="13" spans="1:21" ht="270.75" x14ac:dyDescent="0.25">
      <c r="A13" s="18">
        <v>4</v>
      </c>
      <c r="B13" s="9" t="s">
        <v>23</v>
      </c>
      <c r="C13" s="18" t="s">
        <v>7</v>
      </c>
      <c r="D13" s="18">
        <v>5</v>
      </c>
      <c r="E13" s="19">
        <v>900</v>
      </c>
      <c r="F13" s="19">
        <f>SUM(E13*D13)</f>
        <v>4500</v>
      </c>
      <c r="G13" s="25">
        <v>1</v>
      </c>
      <c r="H13" s="10">
        <f t="shared" si="7"/>
        <v>900</v>
      </c>
      <c r="I13" s="34">
        <v>1</v>
      </c>
      <c r="J13" s="11">
        <f t="shared" si="1"/>
        <v>900</v>
      </c>
      <c r="K13" s="12"/>
      <c r="L13" s="13">
        <f t="shared" si="2"/>
        <v>0</v>
      </c>
      <c r="M13" s="28"/>
      <c r="N13" s="14">
        <f t="shared" si="3"/>
        <v>0</v>
      </c>
      <c r="O13" s="29"/>
      <c r="P13" s="15">
        <f t="shared" si="4"/>
        <v>0</v>
      </c>
      <c r="Q13" s="30"/>
      <c r="R13" s="16">
        <f t="shared" si="5"/>
        <v>0</v>
      </c>
      <c r="S13" s="35"/>
      <c r="T13" s="17">
        <f t="shared" si="6"/>
        <v>0</v>
      </c>
      <c r="U13" s="22"/>
    </row>
    <row r="14" spans="1:21" ht="409.5" x14ac:dyDescent="0.25">
      <c r="A14" s="18">
        <v>5</v>
      </c>
      <c r="B14" s="9" t="s">
        <v>24</v>
      </c>
      <c r="C14" s="18" t="s">
        <v>7</v>
      </c>
      <c r="D14" s="18">
        <v>5</v>
      </c>
      <c r="E14" s="19">
        <v>1900</v>
      </c>
      <c r="F14" s="19">
        <f t="shared" si="0"/>
        <v>9500</v>
      </c>
      <c r="G14" s="25">
        <v>1</v>
      </c>
      <c r="H14" s="10">
        <f t="shared" si="7"/>
        <v>1900</v>
      </c>
      <c r="I14" s="34">
        <v>1</v>
      </c>
      <c r="J14" s="11">
        <f t="shared" si="1"/>
        <v>1900</v>
      </c>
      <c r="K14" s="12"/>
      <c r="L14" s="13">
        <f t="shared" si="2"/>
        <v>0</v>
      </c>
      <c r="M14" s="28"/>
      <c r="N14" s="14">
        <f t="shared" si="3"/>
        <v>0</v>
      </c>
      <c r="O14" s="29"/>
      <c r="P14" s="15">
        <f t="shared" si="4"/>
        <v>0</v>
      </c>
      <c r="Q14" s="30"/>
      <c r="R14" s="16">
        <f t="shared" si="5"/>
        <v>0</v>
      </c>
      <c r="S14" s="35"/>
      <c r="T14" s="17">
        <f t="shared" si="6"/>
        <v>0</v>
      </c>
      <c r="U14" s="22"/>
    </row>
    <row r="15" spans="1:21" ht="185.25" x14ac:dyDescent="0.25">
      <c r="A15" s="18">
        <v>6</v>
      </c>
      <c r="B15" s="9" t="s">
        <v>25</v>
      </c>
      <c r="C15" s="18" t="s">
        <v>7</v>
      </c>
      <c r="D15" s="18">
        <v>5</v>
      </c>
      <c r="E15" s="19">
        <v>1300</v>
      </c>
      <c r="F15" s="19">
        <f t="shared" si="0"/>
        <v>6500</v>
      </c>
      <c r="G15" s="25">
        <v>1</v>
      </c>
      <c r="H15" s="10">
        <f t="shared" si="7"/>
        <v>1300</v>
      </c>
      <c r="I15" s="34">
        <v>1</v>
      </c>
      <c r="J15" s="11">
        <f t="shared" si="1"/>
        <v>1300</v>
      </c>
      <c r="K15" s="12"/>
      <c r="L15" s="13">
        <f t="shared" si="2"/>
        <v>0</v>
      </c>
      <c r="M15" s="28"/>
      <c r="N15" s="14">
        <f t="shared" si="3"/>
        <v>0</v>
      </c>
      <c r="O15" s="29"/>
      <c r="P15" s="15">
        <f t="shared" si="4"/>
        <v>0</v>
      </c>
      <c r="Q15" s="30"/>
      <c r="R15" s="16">
        <f t="shared" si="5"/>
        <v>0</v>
      </c>
      <c r="S15" s="35"/>
      <c r="T15" s="17">
        <f t="shared" si="6"/>
        <v>0</v>
      </c>
      <c r="U15" s="22"/>
    </row>
    <row r="16" spans="1:21" ht="99.75" x14ac:dyDescent="0.25">
      <c r="A16" s="18">
        <v>7</v>
      </c>
      <c r="B16" s="9" t="s">
        <v>26</v>
      </c>
      <c r="C16" s="18" t="s">
        <v>7</v>
      </c>
      <c r="D16" s="18">
        <v>5</v>
      </c>
      <c r="E16" s="19">
        <v>800</v>
      </c>
      <c r="F16" s="19">
        <f>SUM(E16*D16)</f>
        <v>4000</v>
      </c>
      <c r="G16" s="25">
        <v>1</v>
      </c>
      <c r="H16" s="10">
        <f t="shared" si="7"/>
        <v>800</v>
      </c>
      <c r="I16" s="34">
        <v>1</v>
      </c>
      <c r="J16" s="11">
        <f t="shared" si="1"/>
        <v>800</v>
      </c>
      <c r="K16" s="12"/>
      <c r="L16" s="13">
        <f t="shared" si="2"/>
        <v>0</v>
      </c>
      <c r="M16" s="28"/>
      <c r="N16" s="14">
        <f t="shared" si="3"/>
        <v>0</v>
      </c>
      <c r="O16" s="29"/>
      <c r="P16" s="15">
        <f t="shared" si="4"/>
        <v>0</v>
      </c>
      <c r="Q16" s="30"/>
      <c r="R16" s="16">
        <f t="shared" si="5"/>
        <v>0</v>
      </c>
      <c r="S16" s="35"/>
      <c r="T16" s="17">
        <f t="shared" si="6"/>
        <v>0</v>
      </c>
      <c r="U16" s="22"/>
    </row>
    <row r="17" spans="1:21" ht="57" x14ac:dyDescent="0.25">
      <c r="A17" s="18">
        <v>8</v>
      </c>
      <c r="B17" s="9" t="s">
        <v>27</v>
      </c>
      <c r="C17" s="18" t="s">
        <v>7</v>
      </c>
      <c r="D17" s="18">
        <v>5</v>
      </c>
      <c r="E17" s="19">
        <v>7500</v>
      </c>
      <c r="F17" s="19">
        <f t="shared" si="0"/>
        <v>37500</v>
      </c>
      <c r="G17" s="25">
        <v>1</v>
      </c>
      <c r="H17" s="10">
        <f t="shared" si="7"/>
        <v>7500</v>
      </c>
      <c r="I17" s="34">
        <v>1</v>
      </c>
      <c r="J17" s="11">
        <f t="shared" si="1"/>
        <v>7500</v>
      </c>
      <c r="K17" s="12"/>
      <c r="L17" s="13">
        <f t="shared" si="2"/>
        <v>0</v>
      </c>
      <c r="M17" s="28"/>
      <c r="N17" s="14">
        <f t="shared" si="3"/>
        <v>0</v>
      </c>
      <c r="O17" s="29"/>
      <c r="P17" s="15">
        <f t="shared" si="4"/>
        <v>0</v>
      </c>
      <c r="Q17" s="30"/>
      <c r="R17" s="16">
        <f t="shared" si="5"/>
        <v>0</v>
      </c>
      <c r="S17" s="35"/>
      <c r="T17" s="17">
        <f t="shared" si="6"/>
        <v>0</v>
      </c>
      <c r="U17" s="22"/>
    </row>
    <row r="18" spans="1:21" ht="42.75" x14ac:dyDescent="0.25">
      <c r="A18" s="18">
        <v>9</v>
      </c>
      <c r="B18" s="9" t="s">
        <v>28</v>
      </c>
      <c r="C18" s="18" t="s">
        <v>7</v>
      </c>
      <c r="D18" s="18">
        <v>5</v>
      </c>
      <c r="E18" s="19">
        <v>800</v>
      </c>
      <c r="F18" s="19">
        <f t="shared" si="0"/>
        <v>4000</v>
      </c>
      <c r="G18" s="25">
        <v>1</v>
      </c>
      <c r="H18" s="10">
        <f t="shared" si="7"/>
        <v>800</v>
      </c>
      <c r="I18" s="34">
        <v>1</v>
      </c>
      <c r="J18" s="11">
        <f t="shared" si="1"/>
        <v>800</v>
      </c>
      <c r="K18" s="12"/>
      <c r="L18" s="13">
        <f t="shared" si="2"/>
        <v>0</v>
      </c>
      <c r="M18" s="28"/>
      <c r="N18" s="14">
        <f t="shared" si="3"/>
        <v>0</v>
      </c>
      <c r="O18" s="29"/>
      <c r="P18" s="15">
        <f t="shared" si="4"/>
        <v>0</v>
      </c>
      <c r="Q18" s="30"/>
      <c r="R18" s="16">
        <f t="shared" si="5"/>
        <v>0</v>
      </c>
      <c r="S18" s="35"/>
      <c r="T18" s="17">
        <f t="shared" si="6"/>
        <v>0</v>
      </c>
      <c r="U18" s="22"/>
    </row>
    <row r="19" spans="1:21" ht="15" x14ac:dyDescent="0.25">
      <c r="A19" s="54" t="s">
        <v>11</v>
      </c>
      <c r="B19" s="54"/>
      <c r="C19" s="54"/>
      <c r="D19" s="54"/>
      <c r="E19" s="54"/>
      <c r="F19" s="54"/>
      <c r="G19" s="36"/>
      <c r="H19" s="37">
        <f>SUM(H11:H18)</f>
        <v>17050</v>
      </c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7" t="e">
        <f>T11+T12+T13+#REF!</f>
        <v>#REF!</v>
      </c>
      <c r="U19" s="37"/>
    </row>
    <row r="20" spans="1:21" ht="132.75" customHeight="1" x14ac:dyDescent="0.25">
      <c r="A20" s="1" t="s">
        <v>0</v>
      </c>
      <c r="B20" s="55" t="s">
        <v>37</v>
      </c>
      <c r="C20" s="56"/>
      <c r="D20" s="56"/>
      <c r="E20" s="56"/>
      <c r="F20" s="57"/>
      <c r="G20" s="72" t="s">
        <v>1</v>
      </c>
      <c r="H20" s="73"/>
      <c r="I20" s="74" t="s">
        <v>2</v>
      </c>
      <c r="J20" s="75"/>
      <c r="K20" s="78" t="s">
        <v>3</v>
      </c>
      <c r="L20" s="79"/>
      <c r="M20" s="70" t="s">
        <v>12</v>
      </c>
      <c r="N20" s="71"/>
      <c r="O20" s="64" t="s">
        <v>4</v>
      </c>
      <c r="P20" s="65"/>
      <c r="Q20" s="66" t="s">
        <v>13</v>
      </c>
      <c r="R20" s="67"/>
      <c r="S20" s="68" t="s">
        <v>14</v>
      </c>
      <c r="T20" s="69"/>
      <c r="U20" s="20"/>
    </row>
    <row r="21" spans="1:21" ht="20.25" customHeight="1" x14ac:dyDescent="0.25">
      <c r="A21" s="58" t="s">
        <v>16</v>
      </c>
      <c r="B21" s="59"/>
      <c r="C21" s="59"/>
      <c r="D21" s="59"/>
      <c r="E21" s="59"/>
      <c r="F21" s="59"/>
      <c r="G21" s="59"/>
      <c r="H21" s="59"/>
      <c r="I21" s="59"/>
      <c r="J21" s="59"/>
      <c r="K21" s="59"/>
      <c r="L21" s="59"/>
      <c r="M21" s="59"/>
      <c r="N21" s="59"/>
      <c r="O21" s="59"/>
      <c r="P21" s="59"/>
      <c r="Q21" s="59"/>
      <c r="R21" s="59"/>
      <c r="S21" s="59"/>
      <c r="T21" s="59"/>
      <c r="U21" s="60"/>
    </row>
    <row r="22" spans="1:21" ht="28.5" x14ac:dyDescent="0.25">
      <c r="A22" s="18" t="s">
        <v>17</v>
      </c>
      <c r="B22" s="9" t="s">
        <v>5</v>
      </c>
      <c r="C22" s="9" t="s">
        <v>18</v>
      </c>
      <c r="D22" s="9" t="s">
        <v>6</v>
      </c>
      <c r="E22" s="9" t="s">
        <v>19</v>
      </c>
      <c r="F22" s="9" t="s">
        <v>8</v>
      </c>
      <c r="G22" s="2" t="s">
        <v>9</v>
      </c>
      <c r="H22" s="2" t="s">
        <v>10</v>
      </c>
      <c r="I22" s="3" t="s">
        <v>9</v>
      </c>
      <c r="J22" s="3" t="s">
        <v>10</v>
      </c>
      <c r="K22" s="4" t="s">
        <v>9</v>
      </c>
      <c r="L22" s="4" t="s">
        <v>10</v>
      </c>
      <c r="M22" s="5" t="s">
        <v>9</v>
      </c>
      <c r="N22" s="5" t="s">
        <v>10</v>
      </c>
      <c r="O22" s="6" t="s">
        <v>9</v>
      </c>
      <c r="P22" s="6" t="s">
        <v>10</v>
      </c>
      <c r="Q22" s="7" t="s">
        <v>9</v>
      </c>
      <c r="R22" s="7" t="s">
        <v>10</v>
      </c>
      <c r="S22" s="8" t="s">
        <v>9</v>
      </c>
      <c r="T22" s="8" t="s">
        <v>10</v>
      </c>
      <c r="U22" s="24"/>
    </row>
    <row r="23" spans="1:21" ht="114" x14ac:dyDescent="0.25">
      <c r="A23" s="18">
        <v>1</v>
      </c>
      <c r="B23" s="9" t="s">
        <v>20</v>
      </c>
      <c r="C23" s="18" t="s">
        <v>7</v>
      </c>
      <c r="D23" s="18">
        <v>10</v>
      </c>
      <c r="E23" s="19">
        <v>13500</v>
      </c>
      <c r="F23" s="19">
        <f>SUM(E23*D23)</f>
        <v>135000</v>
      </c>
      <c r="G23" s="38"/>
      <c r="H23" s="39">
        <f>SUM(G23*E23)</f>
        <v>0</v>
      </c>
      <c r="I23" s="34"/>
      <c r="J23" s="31">
        <f>SUM(I23*E23)</f>
        <v>0</v>
      </c>
      <c r="K23" s="12"/>
      <c r="L23" s="32">
        <f>SUM(K23*E23)</f>
        <v>0</v>
      </c>
      <c r="M23" s="28"/>
      <c r="N23" s="40">
        <f>SUM(M23*E23)</f>
        <v>0</v>
      </c>
      <c r="O23" s="29"/>
      <c r="P23" s="41">
        <f>SUM(O23*E23)</f>
        <v>0</v>
      </c>
      <c r="Q23" s="30"/>
      <c r="R23" s="42">
        <f>SUM(Q23*E23)</f>
        <v>0</v>
      </c>
      <c r="S23" s="35"/>
      <c r="T23" s="24">
        <f>SUM(S23*E23)</f>
        <v>0</v>
      </c>
      <c r="U23" s="22"/>
    </row>
    <row r="24" spans="1:21" ht="42.75" x14ac:dyDescent="0.25">
      <c r="A24" s="18">
        <v>2</v>
      </c>
      <c r="B24" s="9" t="s">
        <v>21</v>
      </c>
      <c r="C24" s="18" t="s">
        <v>33</v>
      </c>
      <c r="D24" s="18">
        <v>600</v>
      </c>
      <c r="E24" s="19">
        <v>750</v>
      </c>
      <c r="F24" s="19">
        <f t="shared" ref="F24:F31" si="8">SUM(E24*D24)</f>
        <v>450000</v>
      </c>
      <c r="G24" s="38"/>
      <c r="H24" s="39">
        <f t="shared" ref="H24:H31" si="9">SUM(G24*E24)</f>
        <v>0</v>
      </c>
      <c r="I24" s="34"/>
      <c r="J24" s="31">
        <f t="shared" ref="J24:J31" si="10">SUM(I24*E24)</f>
        <v>0</v>
      </c>
      <c r="K24" s="12"/>
      <c r="L24" s="32">
        <f t="shared" ref="L24:L31" si="11">SUM(K24*E24)</f>
        <v>0</v>
      </c>
      <c r="M24" s="28"/>
      <c r="N24" s="40">
        <f t="shared" ref="N24:N31" si="12">SUM(M24*E24)</f>
        <v>0</v>
      </c>
      <c r="O24" s="29"/>
      <c r="P24" s="41">
        <f t="shared" ref="P24:P30" si="13">SUM(O24*E24)</f>
        <v>0</v>
      </c>
      <c r="Q24" s="30"/>
      <c r="R24" s="42">
        <f t="shared" ref="R24:R31" si="14">SUM(Q24*E24)</f>
        <v>0</v>
      </c>
      <c r="S24" s="35"/>
      <c r="T24" s="24">
        <f t="shared" ref="T24:T31" si="15">SUM(S24*E24)</f>
        <v>0</v>
      </c>
      <c r="U24" s="22"/>
    </row>
    <row r="25" spans="1:21" ht="99.75" x14ac:dyDescent="0.25">
      <c r="A25" s="18">
        <v>3</v>
      </c>
      <c r="B25" s="9" t="s">
        <v>30</v>
      </c>
      <c r="C25" s="18" t="s">
        <v>7</v>
      </c>
      <c r="D25" s="18">
        <v>10</v>
      </c>
      <c r="E25" s="19">
        <v>1600</v>
      </c>
      <c r="F25" s="19">
        <f t="shared" si="8"/>
        <v>16000</v>
      </c>
      <c r="G25" s="38"/>
      <c r="H25" s="39">
        <f t="shared" si="9"/>
        <v>0</v>
      </c>
      <c r="I25" s="34"/>
      <c r="J25" s="31">
        <f t="shared" si="10"/>
        <v>0</v>
      </c>
      <c r="K25" s="12"/>
      <c r="L25" s="32">
        <f t="shared" si="11"/>
        <v>0</v>
      </c>
      <c r="M25" s="28"/>
      <c r="N25" s="40">
        <f t="shared" si="12"/>
        <v>0</v>
      </c>
      <c r="O25" s="29"/>
      <c r="P25" s="41">
        <f t="shared" si="13"/>
        <v>0</v>
      </c>
      <c r="Q25" s="30"/>
      <c r="R25" s="42">
        <f t="shared" si="14"/>
        <v>0</v>
      </c>
      <c r="S25" s="35"/>
      <c r="T25" s="24">
        <f t="shared" si="15"/>
        <v>0</v>
      </c>
      <c r="U25" s="22"/>
    </row>
    <row r="26" spans="1:21" ht="270.75" x14ac:dyDescent="0.25">
      <c r="A26" s="18">
        <v>4</v>
      </c>
      <c r="B26" s="9" t="s">
        <v>31</v>
      </c>
      <c r="C26" s="18" t="s">
        <v>7</v>
      </c>
      <c r="D26" s="18">
        <v>10</v>
      </c>
      <c r="E26" s="19">
        <v>900</v>
      </c>
      <c r="F26" s="19">
        <f t="shared" si="8"/>
        <v>9000</v>
      </c>
      <c r="G26" s="38"/>
      <c r="H26" s="39">
        <f t="shared" si="9"/>
        <v>0</v>
      </c>
      <c r="I26" s="34"/>
      <c r="J26" s="31">
        <f t="shared" si="10"/>
        <v>0</v>
      </c>
      <c r="K26" s="12"/>
      <c r="L26" s="32">
        <f t="shared" si="11"/>
        <v>0</v>
      </c>
      <c r="M26" s="28"/>
      <c r="N26" s="40">
        <f t="shared" si="12"/>
        <v>0</v>
      </c>
      <c r="O26" s="29"/>
      <c r="P26" s="41">
        <f t="shared" si="13"/>
        <v>0</v>
      </c>
      <c r="Q26" s="30"/>
      <c r="R26" s="42">
        <f t="shared" si="14"/>
        <v>0</v>
      </c>
      <c r="S26" s="35"/>
      <c r="T26" s="24">
        <f t="shared" si="15"/>
        <v>0</v>
      </c>
      <c r="U26" s="22"/>
    </row>
    <row r="27" spans="1:21" ht="409.5" x14ac:dyDescent="0.25">
      <c r="A27" s="18">
        <v>5</v>
      </c>
      <c r="B27" s="9" t="s">
        <v>24</v>
      </c>
      <c r="C27" s="18" t="s">
        <v>7</v>
      </c>
      <c r="D27" s="18">
        <v>10</v>
      </c>
      <c r="E27" s="19">
        <v>1900</v>
      </c>
      <c r="F27" s="19">
        <f t="shared" si="8"/>
        <v>19000</v>
      </c>
      <c r="G27" s="38"/>
      <c r="H27" s="39">
        <f t="shared" si="9"/>
        <v>0</v>
      </c>
      <c r="I27" s="34"/>
      <c r="J27" s="31">
        <f t="shared" si="10"/>
        <v>0</v>
      </c>
      <c r="K27" s="12"/>
      <c r="L27" s="32">
        <f t="shared" si="11"/>
        <v>0</v>
      </c>
      <c r="M27" s="28"/>
      <c r="N27" s="40">
        <f t="shared" si="12"/>
        <v>0</v>
      </c>
      <c r="O27" s="29"/>
      <c r="P27" s="41">
        <f t="shared" si="13"/>
        <v>0</v>
      </c>
      <c r="Q27" s="30"/>
      <c r="R27" s="42">
        <f t="shared" si="14"/>
        <v>0</v>
      </c>
      <c r="S27" s="35"/>
      <c r="T27" s="24">
        <f t="shared" si="15"/>
        <v>0</v>
      </c>
      <c r="U27" s="43"/>
    </row>
    <row r="28" spans="1:21" ht="185.25" x14ac:dyDescent="0.25">
      <c r="A28" s="18">
        <v>6</v>
      </c>
      <c r="B28" s="9" t="s">
        <v>25</v>
      </c>
      <c r="C28" s="18" t="s">
        <v>7</v>
      </c>
      <c r="D28" s="18">
        <v>10</v>
      </c>
      <c r="E28" s="19">
        <v>1300</v>
      </c>
      <c r="F28" s="19">
        <f t="shared" si="8"/>
        <v>13000</v>
      </c>
      <c r="G28" s="38"/>
      <c r="H28" s="39">
        <f t="shared" si="9"/>
        <v>0</v>
      </c>
      <c r="I28" s="34"/>
      <c r="J28" s="31">
        <f t="shared" si="10"/>
        <v>0</v>
      </c>
      <c r="K28" s="12"/>
      <c r="L28" s="32">
        <f t="shared" si="11"/>
        <v>0</v>
      </c>
      <c r="M28" s="28"/>
      <c r="N28" s="40">
        <f t="shared" si="12"/>
        <v>0</v>
      </c>
      <c r="O28" s="29"/>
      <c r="P28" s="41">
        <f t="shared" si="13"/>
        <v>0</v>
      </c>
      <c r="Q28" s="30"/>
      <c r="R28" s="42">
        <f t="shared" si="14"/>
        <v>0</v>
      </c>
      <c r="S28" s="35"/>
      <c r="T28" s="24">
        <f t="shared" si="15"/>
        <v>0</v>
      </c>
      <c r="U28" s="44"/>
    </row>
    <row r="29" spans="1:21" ht="99.75" x14ac:dyDescent="0.25">
      <c r="A29" s="18">
        <v>7</v>
      </c>
      <c r="B29" s="9" t="s">
        <v>32</v>
      </c>
      <c r="C29" s="18" t="s">
        <v>7</v>
      </c>
      <c r="D29" s="18">
        <v>10</v>
      </c>
      <c r="E29" s="19">
        <v>800</v>
      </c>
      <c r="F29" s="19">
        <f t="shared" si="8"/>
        <v>8000</v>
      </c>
      <c r="G29" s="38"/>
      <c r="H29" s="39">
        <f t="shared" si="9"/>
        <v>0</v>
      </c>
      <c r="I29" s="34"/>
      <c r="J29" s="31">
        <f t="shared" si="10"/>
        <v>0</v>
      </c>
      <c r="K29" s="12"/>
      <c r="L29" s="32">
        <f t="shared" si="11"/>
        <v>0</v>
      </c>
      <c r="M29" s="28"/>
      <c r="N29" s="40">
        <f t="shared" si="12"/>
        <v>0</v>
      </c>
      <c r="O29" s="29"/>
      <c r="P29" s="41">
        <f t="shared" si="13"/>
        <v>0</v>
      </c>
      <c r="Q29" s="30"/>
      <c r="R29" s="42">
        <f t="shared" si="14"/>
        <v>0</v>
      </c>
      <c r="S29" s="35"/>
      <c r="T29" s="24">
        <f t="shared" si="15"/>
        <v>0</v>
      </c>
      <c r="U29" s="20"/>
    </row>
    <row r="30" spans="1:21" ht="57" x14ac:dyDescent="0.25">
      <c r="A30" s="18">
        <v>8</v>
      </c>
      <c r="B30" s="9" t="s">
        <v>27</v>
      </c>
      <c r="C30" s="18" t="s">
        <v>7</v>
      </c>
      <c r="D30" s="18">
        <v>10</v>
      </c>
      <c r="E30" s="19">
        <v>7500</v>
      </c>
      <c r="F30" s="19">
        <f t="shared" si="8"/>
        <v>75000</v>
      </c>
      <c r="G30" s="38"/>
      <c r="H30" s="39">
        <f t="shared" si="9"/>
        <v>0</v>
      </c>
      <c r="I30" s="34"/>
      <c r="J30" s="31">
        <f t="shared" si="10"/>
        <v>0</v>
      </c>
      <c r="K30" s="12"/>
      <c r="L30" s="32">
        <f t="shared" si="11"/>
        <v>0</v>
      </c>
      <c r="M30" s="28"/>
      <c r="N30" s="40">
        <f t="shared" si="12"/>
        <v>0</v>
      </c>
      <c r="O30" s="29"/>
      <c r="P30" s="41">
        <f t="shared" si="13"/>
        <v>0</v>
      </c>
      <c r="Q30" s="30"/>
      <c r="R30" s="42">
        <f t="shared" si="14"/>
        <v>0</v>
      </c>
      <c r="S30" s="35"/>
      <c r="T30" s="24">
        <f t="shared" si="15"/>
        <v>0</v>
      </c>
      <c r="U30" s="8"/>
    </row>
    <row r="31" spans="1:21" ht="42.75" x14ac:dyDescent="0.25">
      <c r="A31" s="18">
        <v>9</v>
      </c>
      <c r="B31" s="9" t="s">
        <v>28</v>
      </c>
      <c r="C31" s="18" t="s">
        <v>7</v>
      </c>
      <c r="D31" s="18">
        <v>10</v>
      </c>
      <c r="E31" s="19">
        <v>800</v>
      </c>
      <c r="F31" s="19">
        <f t="shared" si="8"/>
        <v>8000</v>
      </c>
      <c r="G31" s="38"/>
      <c r="H31" s="39">
        <f t="shared" si="9"/>
        <v>0</v>
      </c>
      <c r="I31" s="34"/>
      <c r="J31" s="31">
        <f t="shared" si="10"/>
        <v>0</v>
      </c>
      <c r="K31" s="12"/>
      <c r="L31" s="32">
        <f t="shared" si="11"/>
        <v>0</v>
      </c>
      <c r="M31" s="28"/>
      <c r="N31" s="40">
        <f t="shared" si="12"/>
        <v>0</v>
      </c>
      <c r="O31" s="29"/>
      <c r="P31" s="41">
        <f>SUM(O31*E31)</f>
        <v>0</v>
      </c>
      <c r="Q31" s="30"/>
      <c r="R31" s="42">
        <f t="shared" si="14"/>
        <v>0</v>
      </c>
      <c r="S31" s="35"/>
      <c r="T31" s="24">
        <f t="shared" si="15"/>
        <v>0</v>
      </c>
      <c r="U31" s="45"/>
    </row>
    <row r="32" spans="1:21" ht="15" x14ac:dyDescent="0.25">
      <c r="A32" s="54" t="s">
        <v>11</v>
      </c>
      <c r="B32" s="54"/>
      <c r="C32" s="54"/>
      <c r="D32" s="54"/>
      <c r="E32" s="54"/>
      <c r="F32" s="54"/>
      <c r="G32" s="36"/>
      <c r="H32" s="37">
        <f>SUM(H23:H31)</f>
        <v>0</v>
      </c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7">
        <f>T23+T24+T25+T31</f>
        <v>0</v>
      </c>
      <c r="U32" s="37"/>
    </row>
    <row r="33" spans="1:21" x14ac:dyDescent="0.25">
      <c r="A33" s="46"/>
      <c r="B33" s="46"/>
      <c r="C33" s="46"/>
      <c r="D33" s="46"/>
      <c r="E33" s="46"/>
      <c r="F33" s="46"/>
      <c r="G33" s="46"/>
      <c r="H33" s="46"/>
      <c r="I33" s="46"/>
      <c r="J33" s="46"/>
      <c r="K33" s="46"/>
      <c r="L33" s="46"/>
      <c r="M33" s="46"/>
      <c r="N33" s="46"/>
      <c r="O33" s="46"/>
      <c r="P33" s="46"/>
      <c r="Q33" s="46"/>
      <c r="R33" s="46"/>
      <c r="S33" s="46"/>
      <c r="T33" s="46"/>
      <c r="U33" s="46"/>
    </row>
    <row r="34" spans="1:21" x14ac:dyDescent="0.25">
      <c r="A34" s="46"/>
      <c r="B34" s="46"/>
      <c r="C34" s="46"/>
      <c r="D34" s="46"/>
      <c r="E34" s="46"/>
      <c r="F34" s="46"/>
      <c r="G34" s="46"/>
      <c r="H34" s="46"/>
      <c r="I34" s="46"/>
      <c r="J34" s="46"/>
      <c r="K34" s="46"/>
      <c r="L34" s="46"/>
      <c r="M34" s="46"/>
      <c r="N34" s="46"/>
      <c r="O34" s="46"/>
      <c r="P34" s="46"/>
      <c r="Q34" s="46"/>
      <c r="R34" s="46"/>
      <c r="S34" s="46"/>
      <c r="T34" s="46"/>
      <c r="U34" s="46"/>
    </row>
    <row r="35" spans="1:21" x14ac:dyDescent="0.25">
      <c r="A35" s="46"/>
      <c r="B35" s="46"/>
      <c r="C35" s="46"/>
      <c r="D35" s="46"/>
      <c r="E35" s="46"/>
      <c r="F35" s="46"/>
      <c r="G35" s="46"/>
      <c r="H35" s="46"/>
      <c r="I35" s="46"/>
      <c r="J35" s="46"/>
      <c r="K35" s="46"/>
      <c r="L35" s="46"/>
      <c r="M35" s="46"/>
      <c r="N35" s="46"/>
      <c r="O35" s="46"/>
      <c r="P35" s="46"/>
      <c r="Q35" s="46"/>
      <c r="R35" s="46"/>
      <c r="S35" s="46"/>
      <c r="T35" s="46"/>
      <c r="U35" s="46"/>
    </row>
    <row r="36" spans="1:21" x14ac:dyDescent="0.25">
      <c r="A36" s="46"/>
      <c r="B36" s="46"/>
      <c r="C36" s="46"/>
      <c r="D36" s="46"/>
      <c r="E36" s="46"/>
      <c r="F36" s="46"/>
      <c r="G36" s="46"/>
      <c r="H36" s="46"/>
      <c r="I36" s="46"/>
      <c r="J36" s="46"/>
      <c r="K36" s="46"/>
      <c r="L36" s="46"/>
      <c r="M36" s="46"/>
      <c r="N36" s="46"/>
      <c r="O36" s="46"/>
      <c r="P36" s="46"/>
      <c r="Q36" s="46"/>
      <c r="R36" s="46"/>
      <c r="S36" s="46"/>
      <c r="T36" s="46"/>
      <c r="U36" s="46"/>
    </row>
    <row r="37" spans="1:21" x14ac:dyDescent="0.25">
      <c r="A37" s="46"/>
      <c r="B37" s="46"/>
      <c r="C37" s="46"/>
      <c r="D37" s="46"/>
      <c r="E37" s="46"/>
      <c r="F37" s="46"/>
      <c r="G37" s="46"/>
      <c r="H37" s="46"/>
      <c r="I37" s="46"/>
      <c r="J37" s="46"/>
      <c r="K37" s="46"/>
      <c r="L37" s="46"/>
      <c r="M37" s="46"/>
      <c r="N37" s="46"/>
      <c r="O37" s="46"/>
      <c r="P37" s="46"/>
      <c r="Q37" s="46"/>
      <c r="R37" s="46"/>
      <c r="S37" s="46"/>
      <c r="T37" s="46"/>
      <c r="U37" s="46"/>
    </row>
    <row r="38" spans="1:21" x14ac:dyDescent="0.25">
      <c r="A38" s="46"/>
      <c r="B38" s="46"/>
      <c r="C38" s="46"/>
      <c r="D38" s="46"/>
      <c r="E38" s="46"/>
      <c r="F38" s="46"/>
      <c r="G38" s="46"/>
      <c r="H38" s="46"/>
      <c r="I38" s="46"/>
      <c r="J38" s="46"/>
      <c r="K38" s="46"/>
      <c r="L38" s="46"/>
      <c r="M38" s="46"/>
      <c r="N38" s="46"/>
      <c r="O38" s="46"/>
      <c r="P38" s="46"/>
      <c r="Q38" s="46"/>
      <c r="R38" s="46"/>
      <c r="S38" s="46"/>
      <c r="T38" s="46"/>
      <c r="U38" s="46"/>
    </row>
    <row r="39" spans="1:21" x14ac:dyDescent="0.25">
      <c r="A39" s="46"/>
      <c r="B39" s="46"/>
      <c r="C39" s="46"/>
      <c r="D39" s="46"/>
      <c r="E39" s="46"/>
      <c r="F39" s="46"/>
      <c r="G39" s="46"/>
      <c r="H39" s="46"/>
      <c r="I39" s="46"/>
      <c r="J39" s="46"/>
      <c r="K39" s="46"/>
      <c r="L39" s="46"/>
      <c r="M39" s="46"/>
      <c r="N39" s="46"/>
      <c r="O39" s="46"/>
      <c r="P39" s="46"/>
      <c r="Q39" s="46"/>
      <c r="R39" s="46"/>
      <c r="S39" s="46"/>
      <c r="T39" s="46"/>
      <c r="U39" s="46"/>
    </row>
    <row r="40" spans="1:21" x14ac:dyDescent="0.25">
      <c r="A40" s="46"/>
      <c r="B40" s="46"/>
      <c r="C40" s="46"/>
      <c r="D40" s="46"/>
      <c r="E40" s="46"/>
      <c r="F40" s="46"/>
      <c r="G40" s="46"/>
      <c r="H40" s="46"/>
      <c r="I40" s="46"/>
      <c r="J40" s="46"/>
      <c r="K40" s="46"/>
      <c r="L40" s="46"/>
      <c r="M40" s="46"/>
      <c r="N40" s="46"/>
      <c r="O40" s="46"/>
      <c r="P40" s="46"/>
      <c r="Q40" s="46"/>
      <c r="R40" s="46"/>
      <c r="S40" s="46"/>
      <c r="T40" s="46"/>
      <c r="U40" s="46"/>
    </row>
    <row r="41" spans="1:21" x14ac:dyDescent="0.25">
      <c r="A41" s="46"/>
      <c r="B41" s="46"/>
      <c r="C41" s="46"/>
      <c r="D41" s="46"/>
      <c r="E41" s="46"/>
      <c r="F41" s="46"/>
      <c r="G41" s="46"/>
      <c r="H41" s="46"/>
      <c r="I41" s="46"/>
      <c r="J41" s="46"/>
      <c r="K41" s="46"/>
      <c r="L41" s="46"/>
      <c r="M41" s="46"/>
      <c r="N41" s="46"/>
      <c r="O41" s="46"/>
      <c r="P41" s="46"/>
      <c r="Q41" s="46"/>
      <c r="R41" s="46"/>
      <c r="S41" s="46"/>
      <c r="T41" s="46"/>
      <c r="U41" s="46"/>
    </row>
    <row r="42" spans="1:21" x14ac:dyDescent="0.25">
      <c r="A42" s="46"/>
      <c r="B42" s="46"/>
      <c r="C42" s="46"/>
      <c r="D42" s="46"/>
      <c r="E42" s="46"/>
      <c r="F42" s="46"/>
      <c r="G42" s="46"/>
      <c r="H42" s="46"/>
      <c r="I42" s="46"/>
      <c r="J42" s="46"/>
      <c r="K42" s="46"/>
      <c r="L42" s="46"/>
      <c r="M42" s="46"/>
      <c r="N42" s="46"/>
      <c r="O42" s="46"/>
      <c r="P42" s="46"/>
      <c r="Q42" s="46"/>
      <c r="R42" s="46"/>
      <c r="S42" s="46"/>
      <c r="T42" s="46"/>
      <c r="U42" s="46"/>
    </row>
    <row r="43" spans="1:21" x14ac:dyDescent="0.25">
      <c r="A43" s="46"/>
      <c r="B43" s="46"/>
      <c r="C43" s="46"/>
      <c r="D43" s="46"/>
      <c r="E43" s="46"/>
      <c r="F43" s="46"/>
      <c r="G43" s="46"/>
      <c r="H43" s="46"/>
      <c r="I43" s="46"/>
      <c r="J43" s="46"/>
      <c r="K43" s="46"/>
      <c r="L43" s="46"/>
      <c r="M43" s="46"/>
      <c r="N43" s="46"/>
      <c r="O43" s="46"/>
      <c r="P43" s="46"/>
      <c r="Q43" s="46"/>
      <c r="R43" s="46"/>
      <c r="S43" s="46"/>
      <c r="T43" s="46"/>
      <c r="U43" s="46"/>
    </row>
    <row r="44" spans="1:21" x14ac:dyDescent="0.25">
      <c r="A44" s="46"/>
      <c r="B44" s="46"/>
      <c r="C44" s="46"/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  <c r="P44" s="46"/>
      <c r="Q44" s="46"/>
      <c r="R44" s="46"/>
      <c r="S44" s="46"/>
      <c r="T44" s="46"/>
      <c r="U44" s="46"/>
    </row>
    <row r="45" spans="1:21" x14ac:dyDescent="0.25">
      <c r="A45" s="46"/>
      <c r="B45" s="46"/>
      <c r="C45" s="46"/>
      <c r="D45" s="46"/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</row>
    <row r="46" spans="1:21" x14ac:dyDescent="0.25">
      <c r="A46" s="46"/>
      <c r="B46" s="46"/>
      <c r="C46" s="46"/>
      <c r="D46" s="46"/>
      <c r="E46" s="46"/>
      <c r="F46" s="46"/>
      <c r="G46" s="46"/>
      <c r="H46" s="46"/>
      <c r="I46" s="46"/>
      <c r="J46" s="46"/>
      <c r="K46" s="46"/>
      <c r="L46" s="46"/>
      <c r="M46" s="46"/>
      <c r="N46" s="46"/>
      <c r="O46" s="46"/>
      <c r="P46" s="46"/>
      <c r="Q46" s="46"/>
      <c r="R46" s="46"/>
      <c r="S46" s="46"/>
      <c r="T46" s="46"/>
      <c r="U46" s="46"/>
    </row>
  </sheetData>
  <mergeCells count="22">
    <mergeCell ref="S7:T7"/>
    <mergeCell ref="K20:L20"/>
    <mergeCell ref="M20:N20"/>
    <mergeCell ref="G7:H7"/>
    <mergeCell ref="I7:J7"/>
    <mergeCell ref="K7:L7"/>
    <mergeCell ref="A32:F32"/>
    <mergeCell ref="B7:F7"/>
    <mergeCell ref="A8:U8"/>
    <mergeCell ref="A21:U21"/>
    <mergeCell ref="A1:U5"/>
    <mergeCell ref="A6:U6"/>
    <mergeCell ref="O20:P20"/>
    <mergeCell ref="Q20:R20"/>
    <mergeCell ref="S20:T20"/>
    <mergeCell ref="B20:F20"/>
    <mergeCell ref="A19:F19"/>
    <mergeCell ref="M7:N7"/>
    <mergeCell ref="O7:P7"/>
    <mergeCell ref="Q7:R7"/>
    <mergeCell ref="G20:H20"/>
    <mergeCell ref="I20:J20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workbookViewId="0">
      <selection activeCell="L7" sqref="L7"/>
    </sheetView>
  </sheetViews>
  <sheetFormatPr defaultRowHeight="15" x14ac:dyDescent="0.25"/>
  <cols>
    <col min="1" max="1" width="5.7109375" customWidth="1"/>
    <col min="2" max="2" width="40.5703125" customWidth="1"/>
    <col min="3" max="3" width="5.85546875" customWidth="1"/>
    <col min="4" max="4" width="8.5703125" customWidth="1"/>
    <col min="5" max="5" width="13.5703125" bestFit="1" customWidth="1"/>
    <col min="6" max="6" width="14.7109375" bestFit="1" customWidth="1"/>
    <col min="7" max="7" width="21" customWidth="1"/>
    <col min="8" max="8" width="21.140625" customWidth="1"/>
    <col min="9" max="10" width="14.28515625" bestFit="1" customWidth="1"/>
    <col min="11" max="11" width="16.5703125" customWidth="1"/>
    <col min="12" max="12" width="16.42578125" customWidth="1"/>
    <col min="13" max="13" width="38.140625" bestFit="1" customWidth="1"/>
  </cols>
  <sheetData>
    <row r="1" spans="1:13" x14ac:dyDescent="0.25">
      <c r="A1" s="99" t="s">
        <v>40</v>
      </c>
      <c r="B1" s="99"/>
      <c r="C1" s="99"/>
      <c r="D1" s="99"/>
      <c r="E1" s="99"/>
      <c r="F1" s="99"/>
    </row>
    <row r="2" spans="1:13" ht="24" x14ac:dyDescent="0.25">
      <c r="A2" s="47" t="s">
        <v>0</v>
      </c>
      <c r="B2" s="93" t="s">
        <v>34</v>
      </c>
      <c r="C2" s="94"/>
      <c r="D2" s="94"/>
      <c r="E2" s="94"/>
      <c r="F2" s="95"/>
      <c r="G2" s="92" t="s">
        <v>42</v>
      </c>
      <c r="H2" s="92" t="s">
        <v>43</v>
      </c>
      <c r="I2" s="84" t="s">
        <v>45</v>
      </c>
      <c r="J2" s="84" t="s">
        <v>46</v>
      </c>
      <c r="K2" s="84" t="s">
        <v>47</v>
      </c>
      <c r="L2" s="84" t="s">
        <v>48</v>
      </c>
      <c r="M2" s="85" t="s">
        <v>44</v>
      </c>
    </row>
    <row r="3" spans="1:13" ht="60" customHeight="1" x14ac:dyDescent="0.25">
      <c r="A3" s="48" t="s">
        <v>17</v>
      </c>
      <c r="B3" s="48" t="s">
        <v>5</v>
      </c>
      <c r="C3" s="48" t="s">
        <v>18</v>
      </c>
      <c r="D3" s="48" t="s">
        <v>6</v>
      </c>
      <c r="E3" s="48" t="s">
        <v>19</v>
      </c>
      <c r="F3" s="48" t="s">
        <v>8</v>
      </c>
      <c r="G3" s="92"/>
      <c r="H3" s="92"/>
      <c r="I3" s="84"/>
      <c r="J3" s="84"/>
      <c r="K3" s="84"/>
      <c r="L3" s="84"/>
      <c r="M3" s="85"/>
    </row>
    <row r="4" spans="1:13" ht="72" x14ac:dyDescent="0.25">
      <c r="A4" s="52">
        <v>1</v>
      </c>
      <c r="B4" s="52" t="s">
        <v>20</v>
      </c>
      <c r="C4" s="52" t="s">
        <v>7</v>
      </c>
      <c r="D4" s="52">
        <v>5</v>
      </c>
      <c r="E4" s="53">
        <v>8500</v>
      </c>
      <c r="F4" s="53">
        <f>SUM(E4*D4)</f>
        <v>42500</v>
      </c>
      <c r="G4" s="50">
        <f>SUM(D4*50%)</f>
        <v>2.5</v>
      </c>
      <c r="H4" s="50">
        <f>SUM(D4*2)</f>
        <v>10</v>
      </c>
      <c r="I4" s="51"/>
      <c r="J4" s="51">
        <v>1</v>
      </c>
      <c r="K4" s="51"/>
      <c r="L4" s="51"/>
      <c r="M4" s="51">
        <f>SUM(H4-I4-J4-K4-L4)</f>
        <v>9</v>
      </c>
    </row>
    <row r="5" spans="1:13" ht="24" x14ac:dyDescent="0.25">
      <c r="A5" s="52">
        <v>2</v>
      </c>
      <c r="B5" s="52" t="s">
        <v>21</v>
      </c>
      <c r="C5" s="52" t="s">
        <v>29</v>
      </c>
      <c r="D5" s="52">
        <v>250</v>
      </c>
      <c r="E5" s="53">
        <v>450</v>
      </c>
      <c r="F5" s="53">
        <f t="shared" ref="F5:F12" si="0">SUM(E5*D5)</f>
        <v>112500</v>
      </c>
      <c r="G5" s="50">
        <f t="shared" ref="G5:G12" si="1">SUM(D5*50%)</f>
        <v>125</v>
      </c>
      <c r="H5" s="50">
        <f t="shared" ref="H5:H12" si="2">SUM(D5*2)</f>
        <v>500</v>
      </c>
      <c r="I5" s="51"/>
      <c r="J5" s="51">
        <v>90</v>
      </c>
      <c r="K5" s="51"/>
      <c r="L5" s="51"/>
      <c r="M5" s="51">
        <f t="shared" ref="M5:M13" si="3">SUM(H5-I5-J5-K5-L5)</f>
        <v>410</v>
      </c>
    </row>
    <row r="6" spans="1:13" ht="84" x14ac:dyDescent="0.25">
      <c r="A6" s="52">
        <v>3</v>
      </c>
      <c r="B6" s="52" t="s">
        <v>22</v>
      </c>
      <c r="C6" s="52" t="s">
        <v>7</v>
      </c>
      <c r="D6" s="52">
        <v>5</v>
      </c>
      <c r="E6" s="53">
        <v>1600</v>
      </c>
      <c r="F6" s="53">
        <f t="shared" si="0"/>
        <v>8000</v>
      </c>
      <c r="G6" s="50">
        <f t="shared" si="1"/>
        <v>2.5</v>
      </c>
      <c r="H6" s="50">
        <f t="shared" si="2"/>
        <v>10</v>
      </c>
      <c r="I6" s="51"/>
      <c r="J6" s="51">
        <v>1</v>
      </c>
      <c r="K6" s="51"/>
      <c r="L6" s="51"/>
      <c r="M6" s="51">
        <f t="shared" si="3"/>
        <v>9</v>
      </c>
    </row>
    <row r="7" spans="1:13" ht="180" x14ac:dyDescent="0.25">
      <c r="A7" s="52">
        <v>4</v>
      </c>
      <c r="B7" s="52" t="s">
        <v>23</v>
      </c>
      <c r="C7" s="52" t="s">
        <v>7</v>
      </c>
      <c r="D7" s="52">
        <v>5</v>
      </c>
      <c r="E7" s="53">
        <v>900</v>
      </c>
      <c r="F7" s="53">
        <f>SUM(E7*D7)</f>
        <v>4500</v>
      </c>
      <c r="G7" s="50">
        <f t="shared" si="1"/>
        <v>2.5</v>
      </c>
      <c r="H7" s="50">
        <f t="shared" si="2"/>
        <v>10</v>
      </c>
      <c r="I7" s="51"/>
      <c r="J7" s="51">
        <v>1</v>
      </c>
      <c r="K7" s="51"/>
      <c r="L7" s="51"/>
      <c r="M7" s="51">
        <f t="shared" si="3"/>
        <v>9</v>
      </c>
    </row>
    <row r="8" spans="1:13" ht="276" x14ac:dyDescent="0.25">
      <c r="A8" s="52">
        <v>5</v>
      </c>
      <c r="B8" s="52" t="s">
        <v>24</v>
      </c>
      <c r="C8" s="52" t="s">
        <v>7</v>
      </c>
      <c r="D8" s="52">
        <v>5</v>
      </c>
      <c r="E8" s="53">
        <v>1900</v>
      </c>
      <c r="F8" s="53">
        <f t="shared" si="0"/>
        <v>9500</v>
      </c>
      <c r="G8" s="50">
        <f t="shared" si="1"/>
        <v>2.5</v>
      </c>
      <c r="H8" s="50">
        <f t="shared" si="2"/>
        <v>10</v>
      </c>
      <c r="I8" s="51"/>
      <c r="J8" s="51">
        <v>1</v>
      </c>
      <c r="K8" s="51"/>
      <c r="L8" s="51"/>
      <c r="M8" s="51">
        <f t="shared" si="3"/>
        <v>9</v>
      </c>
    </row>
    <row r="9" spans="1:13" ht="132" x14ac:dyDescent="0.25">
      <c r="A9" s="52">
        <v>6</v>
      </c>
      <c r="B9" s="52" t="s">
        <v>25</v>
      </c>
      <c r="C9" s="52" t="s">
        <v>7</v>
      </c>
      <c r="D9" s="52">
        <v>5</v>
      </c>
      <c r="E9" s="53">
        <v>1300</v>
      </c>
      <c r="F9" s="53">
        <f t="shared" si="0"/>
        <v>6500</v>
      </c>
      <c r="G9" s="50">
        <f t="shared" si="1"/>
        <v>2.5</v>
      </c>
      <c r="H9" s="50">
        <f t="shared" si="2"/>
        <v>10</v>
      </c>
      <c r="I9" s="51"/>
      <c r="J9" s="51">
        <v>1</v>
      </c>
      <c r="K9" s="51"/>
      <c r="L9" s="51"/>
      <c r="M9" s="51">
        <f t="shared" si="3"/>
        <v>9</v>
      </c>
    </row>
    <row r="10" spans="1:13" ht="72" x14ac:dyDescent="0.25">
      <c r="A10" s="52">
        <v>7</v>
      </c>
      <c r="B10" s="52" t="s">
        <v>26</v>
      </c>
      <c r="C10" s="52" t="s">
        <v>7</v>
      </c>
      <c r="D10" s="52">
        <v>5</v>
      </c>
      <c r="E10" s="53">
        <v>800</v>
      </c>
      <c r="F10" s="53">
        <f>SUM(E10*D10)</f>
        <v>4000</v>
      </c>
      <c r="G10" s="50">
        <f t="shared" si="1"/>
        <v>2.5</v>
      </c>
      <c r="H10" s="50">
        <f t="shared" si="2"/>
        <v>10</v>
      </c>
      <c r="I10" s="51"/>
      <c r="J10" s="51">
        <v>1</v>
      </c>
      <c r="K10" s="51"/>
      <c r="L10" s="51"/>
      <c r="M10" s="51">
        <f t="shared" si="3"/>
        <v>9</v>
      </c>
    </row>
    <row r="11" spans="1:13" ht="36" x14ac:dyDescent="0.25">
      <c r="A11" s="52">
        <v>8</v>
      </c>
      <c r="B11" s="52" t="s">
        <v>27</v>
      </c>
      <c r="C11" s="52" t="s">
        <v>7</v>
      </c>
      <c r="D11" s="52">
        <v>5</v>
      </c>
      <c r="E11" s="53">
        <v>7500</v>
      </c>
      <c r="F11" s="53">
        <f t="shared" si="0"/>
        <v>37500</v>
      </c>
      <c r="G11" s="50">
        <f t="shared" si="1"/>
        <v>2.5</v>
      </c>
      <c r="H11" s="50">
        <f t="shared" si="2"/>
        <v>10</v>
      </c>
      <c r="I11" s="51"/>
      <c r="J11" s="51">
        <v>1</v>
      </c>
      <c r="K11" s="51"/>
      <c r="L11" s="51"/>
      <c r="M11" s="51">
        <f t="shared" si="3"/>
        <v>9</v>
      </c>
    </row>
    <row r="12" spans="1:13" ht="24" x14ac:dyDescent="0.25">
      <c r="A12" s="52">
        <v>9</v>
      </c>
      <c r="B12" s="52" t="s">
        <v>28</v>
      </c>
      <c r="C12" s="52" t="s">
        <v>7</v>
      </c>
      <c r="D12" s="52">
        <v>5</v>
      </c>
      <c r="E12" s="53">
        <v>800</v>
      </c>
      <c r="F12" s="53">
        <f t="shared" si="0"/>
        <v>4000</v>
      </c>
      <c r="G12" s="50">
        <f t="shared" si="1"/>
        <v>2.5</v>
      </c>
      <c r="H12" s="50">
        <f t="shared" si="2"/>
        <v>10</v>
      </c>
      <c r="I12" s="51"/>
      <c r="J12" s="51">
        <v>1</v>
      </c>
      <c r="K12" s="51"/>
      <c r="L12" s="51"/>
      <c r="M12" s="51">
        <f t="shared" si="3"/>
        <v>9</v>
      </c>
    </row>
    <row r="13" spans="1:13" x14ac:dyDescent="0.25">
      <c r="A13" s="100" t="s">
        <v>41</v>
      </c>
      <c r="B13" s="101"/>
      <c r="C13" s="101"/>
      <c r="D13" s="101"/>
      <c r="E13" s="101"/>
      <c r="F13" s="102"/>
      <c r="G13" s="51"/>
      <c r="H13" s="51"/>
      <c r="I13" s="51"/>
      <c r="J13" s="51"/>
      <c r="K13" s="51"/>
      <c r="L13" s="51"/>
      <c r="M13" s="51">
        <f t="shared" si="3"/>
        <v>0</v>
      </c>
    </row>
    <row r="14" spans="1:13" ht="81" customHeight="1" x14ac:dyDescent="0.25">
      <c r="A14" s="49" t="s">
        <v>0</v>
      </c>
      <c r="B14" s="96" t="s">
        <v>39</v>
      </c>
      <c r="C14" s="97"/>
      <c r="D14" s="97"/>
      <c r="E14" s="97"/>
      <c r="F14" s="98"/>
      <c r="G14" s="86"/>
      <c r="H14" s="87"/>
      <c r="I14" s="87"/>
      <c r="J14" s="87"/>
      <c r="K14" s="87"/>
      <c r="L14" s="87"/>
      <c r="M14" s="88"/>
    </row>
    <row r="15" spans="1:13" ht="24" x14ac:dyDescent="0.25">
      <c r="A15" s="48" t="s">
        <v>17</v>
      </c>
      <c r="B15" s="48" t="s">
        <v>5</v>
      </c>
      <c r="C15" s="48" t="s">
        <v>18</v>
      </c>
      <c r="D15" s="48" t="s">
        <v>6</v>
      </c>
      <c r="E15" s="48" t="s">
        <v>19</v>
      </c>
      <c r="F15" s="48" t="s">
        <v>8</v>
      </c>
      <c r="G15" s="89"/>
      <c r="H15" s="90"/>
      <c r="I15" s="90"/>
      <c r="J15" s="90"/>
      <c r="K15" s="90"/>
      <c r="L15" s="90"/>
      <c r="M15" s="91"/>
    </row>
    <row r="16" spans="1:13" ht="72" x14ac:dyDescent="0.25">
      <c r="A16" s="52">
        <v>1</v>
      </c>
      <c r="B16" s="52" t="s">
        <v>20</v>
      </c>
      <c r="C16" s="52" t="s">
        <v>7</v>
      </c>
      <c r="D16" s="52">
        <v>10</v>
      </c>
      <c r="E16" s="53">
        <v>13500</v>
      </c>
      <c r="F16" s="53">
        <f>SUM(E16*D16)</f>
        <v>135000</v>
      </c>
      <c r="G16" s="51">
        <f>SUM(D16*50%)</f>
        <v>5</v>
      </c>
      <c r="H16" s="51">
        <f>SUM(D16*2)</f>
        <v>20</v>
      </c>
      <c r="I16" s="51">
        <v>5</v>
      </c>
      <c r="J16" s="51">
        <v>4</v>
      </c>
      <c r="K16" s="51">
        <v>4</v>
      </c>
      <c r="L16" s="51">
        <v>5</v>
      </c>
      <c r="M16" s="51">
        <f>SUM(H16-I16-J16-K16-L16)</f>
        <v>2</v>
      </c>
    </row>
    <row r="17" spans="1:13" ht="24" x14ac:dyDescent="0.25">
      <c r="A17" s="52">
        <v>2</v>
      </c>
      <c r="B17" s="52" t="s">
        <v>21</v>
      </c>
      <c r="C17" s="52" t="s">
        <v>33</v>
      </c>
      <c r="D17" s="52">
        <v>600</v>
      </c>
      <c r="E17" s="53">
        <v>750</v>
      </c>
      <c r="F17" s="53">
        <f t="shared" ref="F17:F24" si="4">SUM(E17*D17)</f>
        <v>450000</v>
      </c>
      <c r="G17" s="51">
        <f t="shared" ref="G17:G24" si="5">SUM(D17*50%)</f>
        <v>300</v>
      </c>
      <c r="H17" s="51">
        <f t="shared" ref="H17:H24" si="6">SUM(D17*2)</f>
        <v>1200</v>
      </c>
      <c r="I17" s="51">
        <v>250</v>
      </c>
      <c r="J17" s="51">
        <v>300</v>
      </c>
      <c r="K17" s="51">
        <v>200</v>
      </c>
      <c r="L17" s="51">
        <v>300</v>
      </c>
      <c r="M17" s="51">
        <f t="shared" ref="M17:M24" si="7">SUM(H17-I17-J17-K17-L17)</f>
        <v>150</v>
      </c>
    </row>
    <row r="18" spans="1:13" ht="84" x14ac:dyDescent="0.25">
      <c r="A18" s="52">
        <v>3</v>
      </c>
      <c r="B18" s="52" t="s">
        <v>30</v>
      </c>
      <c r="C18" s="52" t="s">
        <v>7</v>
      </c>
      <c r="D18" s="52">
        <v>10</v>
      </c>
      <c r="E18" s="53">
        <v>1600</v>
      </c>
      <c r="F18" s="53">
        <f t="shared" si="4"/>
        <v>16000</v>
      </c>
      <c r="G18" s="51">
        <f t="shared" si="5"/>
        <v>5</v>
      </c>
      <c r="H18" s="51">
        <f t="shared" si="6"/>
        <v>20</v>
      </c>
      <c r="I18" s="51">
        <v>5</v>
      </c>
      <c r="J18" s="51">
        <v>4</v>
      </c>
      <c r="K18" s="51">
        <v>4</v>
      </c>
      <c r="L18" s="51">
        <v>5</v>
      </c>
      <c r="M18" s="51">
        <f t="shared" si="7"/>
        <v>2</v>
      </c>
    </row>
    <row r="19" spans="1:13" ht="180" x14ac:dyDescent="0.25">
      <c r="A19" s="52">
        <v>4</v>
      </c>
      <c r="B19" s="52" t="s">
        <v>31</v>
      </c>
      <c r="C19" s="52" t="s">
        <v>7</v>
      </c>
      <c r="D19" s="52">
        <v>10</v>
      </c>
      <c r="E19" s="53">
        <v>900</v>
      </c>
      <c r="F19" s="53">
        <f t="shared" si="4"/>
        <v>9000</v>
      </c>
      <c r="G19" s="51">
        <f t="shared" si="5"/>
        <v>5</v>
      </c>
      <c r="H19" s="51">
        <f t="shared" si="6"/>
        <v>20</v>
      </c>
      <c r="I19" s="51">
        <v>5</v>
      </c>
      <c r="J19" s="51">
        <v>4</v>
      </c>
      <c r="K19" s="51">
        <v>4</v>
      </c>
      <c r="L19" s="51">
        <v>5</v>
      </c>
      <c r="M19" s="51">
        <f t="shared" si="7"/>
        <v>2</v>
      </c>
    </row>
    <row r="20" spans="1:13" ht="276" x14ac:dyDescent="0.25">
      <c r="A20" s="52">
        <v>5</v>
      </c>
      <c r="B20" s="52" t="s">
        <v>24</v>
      </c>
      <c r="C20" s="52" t="s">
        <v>7</v>
      </c>
      <c r="D20" s="52">
        <v>10</v>
      </c>
      <c r="E20" s="53">
        <v>1900</v>
      </c>
      <c r="F20" s="53">
        <f t="shared" si="4"/>
        <v>19000</v>
      </c>
      <c r="G20" s="51">
        <f t="shared" si="5"/>
        <v>5</v>
      </c>
      <c r="H20" s="51">
        <f t="shared" si="6"/>
        <v>20</v>
      </c>
      <c r="I20" s="51">
        <v>5</v>
      </c>
      <c r="J20" s="51">
        <v>4</v>
      </c>
      <c r="K20" s="51">
        <v>4</v>
      </c>
      <c r="L20" s="51">
        <v>5</v>
      </c>
      <c r="M20" s="51">
        <f t="shared" si="7"/>
        <v>2</v>
      </c>
    </row>
    <row r="21" spans="1:13" ht="132" x14ac:dyDescent="0.25">
      <c r="A21" s="52">
        <v>6</v>
      </c>
      <c r="B21" s="52" t="s">
        <v>25</v>
      </c>
      <c r="C21" s="52" t="s">
        <v>7</v>
      </c>
      <c r="D21" s="52">
        <v>10</v>
      </c>
      <c r="E21" s="53">
        <v>1300</v>
      </c>
      <c r="F21" s="53">
        <f t="shared" si="4"/>
        <v>13000</v>
      </c>
      <c r="G21" s="51">
        <f t="shared" si="5"/>
        <v>5</v>
      </c>
      <c r="H21" s="51">
        <f t="shared" si="6"/>
        <v>20</v>
      </c>
      <c r="I21" s="51">
        <v>5</v>
      </c>
      <c r="J21" s="51">
        <v>4</v>
      </c>
      <c r="K21" s="51">
        <v>4</v>
      </c>
      <c r="L21" s="51">
        <v>5</v>
      </c>
      <c r="M21" s="51">
        <f t="shared" si="7"/>
        <v>2</v>
      </c>
    </row>
    <row r="22" spans="1:13" ht="72" x14ac:dyDescent="0.25">
      <c r="A22" s="52">
        <v>7</v>
      </c>
      <c r="B22" s="52" t="s">
        <v>32</v>
      </c>
      <c r="C22" s="52" t="s">
        <v>7</v>
      </c>
      <c r="D22" s="52">
        <v>10</v>
      </c>
      <c r="E22" s="53">
        <v>800</v>
      </c>
      <c r="F22" s="53">
        <f t="shared" si="4"/>
        <v>8000</v>
      </c>
      <c r="G22" s="51">
        <f t="shared" si="5"/>
        <v>5</v>
      </c>
      <c r="H22" s="51">
        <f t="shared" si="6"/>
        <v>20</v>
      </c>
      <c r="I22" s="51">
        <v>5</v>
      </c>
      <c r="J22" s="51">
        <v>4</v>
      </c>
      <c r="K22" s="51">
        <v>4</v>
      </c>
      <c r="L22" s="51">
        <v>5</v>
      </c>
      <c r="M22" s="51">
        <f t="shared" si="7"/>
        <v>2</v>
      </c>
    </row>
    <row r="23" spans="1:13" ht="36" x14ac:dyDescent="0.25">
      <c r="A23" s="52">
        <v>8</v>
      </c>
      <c r="B23" s="52" t="s">
        <v>27</v>
      </c>
      <c r="C23" s="52" t="s">
        <v>7</v>
      </c>
      <c r="D23" s="52">
        <v>10</v>
      </c>
      <c r="E23" s="53">
        <v>7500</v>
      </c>
      <c r="F23" s="53">
        <f t="shared" si="4"/>
        <v>75000</v>
      </c>
      <c r="G23" s="51">
        <f t="shared" si="5"/>
        <v>5</v>
      </c>
      <c r="H23" s="51">
        <f t="shared" si="6"/>
        <v>20</v>
      </c>
      <c r="I23" s="51">
        <v>5</v>
      </c>
      <c r="J23" s="51">
        <v>4</v>
      </c>
      <c r="K23" s="51">
        <v>4</v>
      </c>
      <c r="L23" s="51">
        <v>5</v>
      </c>
      <c r="M23" s="51">
        <f t="shared" si="7"/>
        <v>2</v>
      </c>
    </row>
    <row r="24" spans="1:13" ht="24" x14ac:dyDescent="0.25">
      <c r="A24" s="52">
        <v>9</v>
      </c>
      <c r="B24" s="52" t="s">
        <v>28</v>
      </c>
      <c r="C24" s="52" t="s">
        <v>7</v>
      </c>
      <c r="D24" s="52">
        <v>10</v>
      </c>
      <c r="E24" s="53">
        <v>800</v>
      </c>
      <c r="F24" s="53">
        <f t="shared" si="4"/>
        <v>8000</v>
      </c>
      <c r="G24" s="51">
        <f t="shared" si="5"/>
        <v>5</v>
      </c>
      <c r="H24" s="51">
        <f t="shared" si="6"/>
        <v>20</v>
      </c>
      <c r="I24" s="51">
        <v>5</v>
      </c>
      <c r="J24" s="51">
        <v>4</v>
      </c>
      <c r="K24" s="51">
        <v>4</v>
      </c>
      <c r="L24" s="51">
        <v>5</v>
      </c>
      <c r="M24" s="51">
        <f t="shared" si="7"/>
        <v>2</v>
      </c>
    </row>
  </sheetData>
  <mergeCells count="12">
    <mergeCell ref="B2:F2"/>
    <mergeCell ref="B14:F14"/>
    <mergeCell ref="A1:F1"/>
    <mergeCell ref="A13:F13"/>
    <mergeCell ref="K2:K3"/>
    <mergeCell ref="L2:L3"/>
    <mergeCell ref="M2:M3"/>
    <mergeCell ref="G14:M15"/>
    <mergeCell ref="G2:G3"/>
    <mergeCell ref="H2:H3"/>
    <mergeCell ref="I2:I3"/>
    <mergeCell ref="J2:J3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Plan1</vt:lpstr>
      <vt:lpstr>CARONA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Raiana Neves</dc:creator>
  <cp:lastModifiedBy>Gabrielle Sobrinho</cp:lastModifiedBy>
  <dcterms:created xsi:type="dcterms:W3CDTF">2023-02-07T16:13:28Z</dcterms:created>
  <dcterms:modified xsi:type="dcterms:W3CDTF">2023-12-26T14:59:11Z</dcterms:modified>
</cp:coreProperties>
</file>