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PL\ANO - 2022\GERENCIAMENTO DE SRP\ATA DE SRP 017.2021 - LAVAGEM - ADITIVO 08.12.23\"/>
    </mc:Choice>
  </mc:AlternateContent>
  <bookViews>
    <workbookView xWindow="0" yWindow="0" windowWidth="28800" windowHeight="12330"/>
  </bookViews>
  <sheets>
    <sheet name="Plan1" sheetId="1" r:id="rId1"/>
  </sheets>
  <definedNames>
    <definedName name="_xlnm.Print_Area" localSheetId="0">Plan1!#REF!</definedName>
  </definedNames>
  <calcPr calcId="152511"/>
</workbook>
</file>

<file path=xl/calcChain.xml><?xml version="1.0" encoding="utf-8"?>
<calcChain xmlns="http://schemas.openxmlformats.org/spreadsheetml/2006/main">
  <c r="H56" i="1" l="1"/>
  <c r="H57" i="1"/>
  <c r="H55" i="1"/>
  <c r="H49" i="1"/>
  <c r="H50" i="1"/>
  <c r="H48" i="1"/>
  <c r="H42" i="1"/>
  <c r="H43" i="1"/>
  <c r="H41" i="1"/>
  <c r="H35" i="1"/>
  <c r="H36" i="1"/>
  <c r="H34" i="1"/>
  <c r="H28" i="1"/>
  <c r="H29" i="1"/>
  <c r="H27" i="1"/>
  <c r="H8" i="1"/>
  <c r="H20" i="1"/>
  <c r="H22" i="1"/>
  <c r="H21" i="1"/>
  <c r="N20" i="1" l="1"/>
  <c r="L6" i="1" l="1"/>
  <c r="U56" i="1"/>
  <c r="U57" i="1"/>
  <c r="U55" i="1"/>
  <c r="T56" i="1"/>
  <c r="T57" i="1"/>
  <c r="T55" i="1"/>
  <c r="R56" i="1"/>
  <c r="R57" i="1"/>
  <c r="R55" i="1"/>
  <c r="U49" i="1"/>
  <c r="U50" i="1"/>
  <c r="U48" i="1"/>
  <c r="T49" i="1"/>
  <c r="T50" i="1"/>
  <c r="T48" i="1"/>
  <c r="R49" i="1"/>
  <c r="R50" i="1"/>
  <c r="R48" i="1"/>
  <c r="U42" i="1"/>
  <c r="U43" i="1"/>
  <c r="U41" i="1"/>
  <c r="T42" i="1"/>
  <c r="T43" i="1"/>
  <c r="T41" i="1"/>
  <c r="R42" i="1"/>
  <c r="R43" i="1"/>
  <c r="R41" i="1"/>
  <c r="U35" i="1"/>
  <c r="U36" i="1"/>
  <c r="U34" i="1"/>
  <c r="T35" i="1"/>
  <c r="T36" i="1"/>
  <c r="T34" i="1"/>
  <c r="R35" i="1"/>
  <c r="R36" i="1"/>
  <c r="R34" i="1"/>
  <c r="U28" i="1"/>
  <c r="U29" i="1"/>
  <c r="U27" i="1"/>
  <c r="T28" i="1"/>
  <c r="T29" i="1"/>
  <c r="T27" i="1"/>
  <c r="R28" i="1"/>
  <c r="R29" i="1"/>
  <c r="R27" i="1"/>
  <c r="U21" i="1"/>
  <c r="U22" i="1"/>
  <c r="U20" i="1"/>
  <c r="U14" i="1"/>
  <c r="U15" i="1"/>
  <c r="U13" i="1"/>
  <c r="T21" i="1"/>
  <c r="T22" i="1"/>
  <c r="T20" i="1"/>
  <c r="R21" i="1"/>
  <c r="R22" i="1"/>
  <c r="R20" i="1"/>
  <c r="T14" i="1"/>
  <c r="T15" i="1"/>
  <c r="T13" i="1"/>
  <c r="R14" i="1"/>
  <c r="R15" i="1"/>
  <c r="R13" i="1"/>
  <c r="T7" i="1"/>
  <c r="T8" i="1"/>
  <c r="T6" i="1"/>
  <c r="R7" i="1"/>
  <c r="R8" i="1"/>
  <c r="R6" i="1"/>
  <c r="P7" i="1"/>
  <c r="P8" i="1"/>
  <c r="P6" i="1"/>
  <c r="U8" i="1"/>
  <c r="U7" i="1"/>
  <c r="U6" i="1"/>
  <c r="P57" i="1"/>
  <c r="P56" i="1"/>
  <c r="P55" i="1"/>
  <c r="P49" i="1"/>
  <c r="P50" i="1"/>
  <c r="P48" i="1"/>
  <c r="P42" i="1"/>
  <c r="P43" i="1"/>
  <c r="P41" i="1"/>
  <c r="P35" i="1"/>
  <c r="P36" i="1"/>
  <c r="P34" i="1"/>
  <c r="P28" i="1"/>
  <c r="P29" i="1"/>
  <c r="P27" i="1"/>
  <c r="P21" i="1"/>
  <c r="P22" i="1"/>
  <c r="P20" i="1"/>
  <c r="P14" i="1"/>
  <c r="P15" i="1"/>
  <c r="P13" i="1"/>
  <c r="N57" i="1"/>
  <c r="N56" i="1"/>
  <c r="N55" i="1"/>
  <c r="N49" i="1"/>
  <c r="N50" i="1"/>
  <c r="N48" i="1"/>
  <c r="N42" i="1"/>
  <c r="N43" i="1"/>
  <c r="N41" i="1"/>
  <c r="N35" i="1"/>
  <c r="N36" i="1"/>
  <c r="N34" i="1"/>
  <c r="N28" i="1"/>
  <c r="N29" i="1"/>
  <c r="N27" i="1"/>
  <c r="N22" i="1"/>
  <c r="N21" i="1"/>
  <c r="N14" i="1"/>
  <c r="N15" i="1"/>
  <c r="N13" i="1"/>
  <c r="N7" i="1"/>
  <c r="N8" i="1"/>
  <c r="N6" i="1"/>
  <c r="L56" i="1"/>
  <c r="L57" i="1"/>
  <c r="L55" i="1"/>
  <c r="L49" i="1"/>
  <c r="L50" i="1"/>
  <c r="L48" i="1"/>
  <c r="L42" i="1"/>
  <c r="L43" i="1"/>
  <c r="L41" i="1"/>
  <c r="L35" i="1"/>
  <c r="L36" i="1"/>
  <c r="L34" i="1"/>
  <c r="L28" i="1"/>
  <c r="L29" i="1"/>
  <c r="L27" i="1"/>
  <c r="L21" i="1"/>
  <c r="L22" i="1"/>
  <c r="L20" i="1"/>
  <c r="L14" i="1"/>
  <c r="L15" i="1"/>
  <c r="L13" i="1"/>
  <c r="L7" i="1"/>
  <c r="L8" i="1"/>
  <c r="J57" i="1"/>
  <c r="J56" i="1"/>
  <c r="J55" i="1"/>
  <c r="J50" i="1"/>
  <c r="J49" i="1"/>
  <c r="J48" i="1"/>
  <c r="J43" i="1"/>
  <c r="J42" i="1"/>
  <c r="J41" i="1"/>
  <c r="J36" i="1"/>
  <c r="J35" i="1"/>
  <c r="J34" i="1"/>
  <c r="J29" i="1"/>
  <c r="J28" i="1"/>
  <c r="J27" i="1"/>
  <c r="J22" i="1"/>
  <c r="J21" i="1"/>
  <c r="J20" i="1"/>
  <c r="J15" i="1"/>
  <c r="J14" i="1"/>
  <c r="J13" i="1"/>
  <c r="J8" i="1"/>
  <c r="J7" i="1"/>
  <c r="J6" i="1"/>
  <c r="J58" i="1" l="1"/>
  <c r="H7" i="1"/>
  <c r="G7" i="1"/>
  <c r="G8" i="1"/>
  <c r="H6" i="1"/>
  <c r="H58" i="1" s="1"/>
  <c r="G6" i="1"/>
  <c r="G58" i="1" l="1"/>
</calcChain>
</file>

<file path=xl/sharedStrings.xml><?xml version="1.0" encoding="utf-8"?>
<sst xmlns="http://schemas.openxmlformats.org/spreadsheetml/2006/main" count="124" uniqueCount="68">
  <si>
    <t>EMPRESA</t>
  </si>
  <si>
    <t>1.1</t>
  </si>
  <si>
    <t xml:space="preserve">VALOR UNITÁRIO </t>
  </si>
  <si>
    <t>UND</t>
  </si>
  <si>
    <t>1.2</t>
  </si>
  <si>
    <t>1.3</t>
  </si>
  <si>
    <t>SERV.</t>
  </si>
  <si>
    <t>ITEM 01</t>
  </si>
  <si>
    <t>SOLICITAÇÃO Nº 01</t>
  </si>
  <si>
    <t>QUANTIDADE DE SERVIÇO SOLICITADO:</t>
  </si>
  <si>
    <t>ITEM 02</t>
  </si>
  <si>
    <t>ITEM 03</t>
  </si>
  <si>
    <t>3.1</t>
  </si>
  <si>
    <t>3.2</t>
  </si>
  <si>
    <t>3.3</t>
  </si>
  <si>
    <t>VALOR TOTAL DO SERVIÇO</t>
  </si>
  <si>
    <t>SOLICITAÇÃO 02</t>
  </si>
  <si>
    <t>SOLICITAÇÃO 03</t>
  </si>
  <si>
    <t>SOLICITAÇÃO 04</t>
  </si>
  <si>
    <t>SOLICITAÇÃO 05</t>
  </si>
  <si>
    <t>VALOR TOTAL DA ATA</t>
  </si>
  <si>
    <t xml:space="preserve">DATA: </t>
  </si>
  <si>
    <t>SOLICITAÇÃO 06</t>
  </si>
  <si>
    <t>2.1</t>
  </si>
  <si>
    <t>2.2</t>
  </si>
  <si>
    <t>2.3</t>
  </si>
  <si>
    <t xml:space="preserve">CFORNECEDOR: M.R.D. PAIVA COMÉRCIO E SERVIÇOS
CNPJ: 10.600.520/0001-99
TELEFONE: (69) 99253-5827
E-MAIL: paivamarcos1@hotmail.com
END: Rua México nº 1657 Bairro: Nova Esperança, Porto Velho/RO
REPRESENTANTE: Marcos Roberto Dantas Paiva 
</t>
  </si>
  <si>
    <t>Serviços de lavagem de veículos LEVES (Uno/Etios/Strada), no total de 12 (doze) veículos, compreendendo os tipos de serviços e quantitativos a seguir:</t>
  </si>
  <si>
    <t>Lavagem simples</t>
  </si>
  <si>
    <t>Lavagem Completa</t>
  </si>
  <si>
    <t>Lavagem Geral (especial)</t>
  </si>
  <si>
    <t xml:space="preserve">SERVIÇO </t>
  </si>
  <si>
    <t>QUANTIDADE DE SERVIÇO ANUAL</t>
  </si>
  <si>
    <t>VALOR TOTAL MENSAL</t>
  </si>
  <si>
    <t>VALOR TOTAL ANUAL</t>
  </si>
  <si>
    <t>QUUANTIDADE DE DE SERVIÇO MENSAL</t>
  </si>
  <si>
    <t>QUANTIDADE DE SERVIÇO MENSAL RESTANTE</t>
  </si>
  <si>
    <t>Serviços de lavagem de veículos CAMINHONETES (HILUX e L200), no total de 07 (sete) veículos, compreendendo os tipos de serviços e quantitativos a seguir:</t>
  </si>
  <si>
    <t>Serviços de lavagem de veículos CAMINHÕES (IVECO DAILY/VERTIS e VW DELIVERY), no total de 13 (treze) veículos, compreendendo os tipos de serviços e quantitativos a seguir</t>
  </si>
  <si>
    <t>ITEM 04</t>
  </si>
  <si>
    <t>Serviços de lavagem de veículos CAMINHÕES SEMI-PESADOS (IVECO DAILY e FORD CARGO), no total de 02 (dois) veículos, compreendendo os tipos de serviços e quantitativos a seguir:</t>
  </si>
  <si>
    <t>4.1</t>
  </si>
  <si>
    <t>4.2</t>
  </si>
  <si>
    <t>4.3</t>
  </si>
  <si>
    <t>ITEM 05</t>
  </si>
  <si>
    <t>Serviços de lavagem de veículos CAMINHÕES MUNCK - PESADO (VOLVO VM 6X2 e VW CONSTELLATION 6X2), no total de 02 (dois) veículos, compreendendo os tipos de serviços e quantitativos a seguir:</t>
  </si>
  <si>
    <t>5.1</t>
  </si>
  <si>
    <t>5.2</t>
  </si>
  <si>
    <t>5.3</t>
  </si>
  <si>
    <t>ITEM 06</t>
  </si>
  <si>
    <t>Serviços de lavagem de veículos MOTOCICLETAS, no total de 02 (dois) veículos de 125 cc, compreendendo os tipos de serviços e quantitativos a seguir:</t>
  </si>
  <si>
    <t>6.1</t>
  </si>
  <si>
    <t>6.2</t>
  </si>
  <si>
    <t>6.3</t>
  </si>
  <si>
    <t>ITEM 07</t>
  </si>
  <si>
    <t>Serviços de lavagem de veículos MAQUINÁRIOS LEVES (ROÇADEIRAS e CARRETINHAS LEVES), no total de 04 (quatro) unidades, compreendendo os tipos de serviços e quantitativos a seguir:</t>
  </si>
  <si>
    <t>7.1</t>
  </si>
  <si>
    <t>7.2</t>
  </si>
  <si>
    <t>7.3</t>
  </si>
  <si>
    <t>ITEM 08</t>
  </si>
  <si>
    <t>Serviços de lavagem de veículos MAQUINÁRIOS IMPLEMENTOS (EMPILHADEIRA, CARRETINHA PIPA, MINI-CARREGADEIRA e RETROESCAVADEIRA), no total de 04 (quatro) unidades, compreendendo os tipos de serviços e quantitativos a seguir:</t>
  </si>
  <si>
    <t>8.1</t>
  </si>
  <si>
    <t>8.2</t>
  </si>
  <si>
    <t>8.3</t>
  </si>
  <si>
    <t>VALIDA ATÉ 08/12/2023</t>
  </si>
  <si>
    <t xml:space="preserve">      DATA: 08/12/2022</t>
  </si>
  <si>
    <t>DATA: 27/02/2023</t>
  </si>
  <si>
    <t>DATA: 15/02/2023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</si>
</sst>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7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4" borderId="1" xfId="0" applyNumberFormat="1" applyFont="1" applyFill="1" applyBorder="1"/>
    <xf numFmtId="44" fontId="1" fillId="4" borderId="1" xfId="0" applyNumberFormat="1" applyFont="1" applyFill="1" applyBorder="1" applyAlignment="1">
      <alignment horizontal="center" vertical="center" wrapText="1"/>
    </xf>
    <xf numFmtId="44" fontId="1" fillId="4" borderId="1" xfId="0" applyNumberFormat="1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/>
    <xf numFmtId="0" fontId="1" fillId="0" borderId="1" xfId="0" applyFont="1" applyFill="1" applyBorder="1"/>
    <xf numFmtId="8" fontId="1" fillId="0" borderId="1" xfId="0" applyNumberFormat="1" applyFont="1" applyFill="1" applyBorder="1"/>
    <xf numFmtId="0" fontId="0" fillId="0" borderId="0" xfId="0" applyFill="1"/>
    <xf numFmtId="0" fontId="1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wrapText="1"/>
    </xf>
    <xf numFmtId="44" fontId="1" fillId="4" borderId="1" xfId="1" applyFont="1" applyFill="1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NumberFormat="1" applyFill="1" applyBorder="1"/>
    <xf numFmtId="0" fontId="0" fillId="6" borderId="0" xfId="0" applyFill="1"/>
    <xf numFmtId="44" fontId="1" fillId="4" borderId="1" xfId="0" applyNumberFormat="1" applyFont="1" applyFill="1" applyBorder="1" applyAlignment="1"/>
    <xf numFmtId="44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44" fontId="4" fillId="6" borderId="6" xfId="0" applyNumberFormat="1" applyFont="1" applyFill="1" applyBorder="1" applyAlignment="1">
      <alignment horizontal="center"/>
    </xf>
    <xf numFmtId="44" fontId="4" fillId="6" borderId="1" xfId="0" applyNumberFormat="1" applyFont="1" applyFill="1" applyBorder="1"/>
    <xf numFmtId="0" fontId="1" fillId="4" borderId="1" xfId="0" applyNumberFormat="1" applyFont="1" applyFill="1" applyBorder="1" applyAlignment="1">
      <alignment horizont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7" borderId="0" xfId="0" applyFill="1"/>
    <xf numFmtId="0" fontId="7" fillId="0" borderId="0" xfId="0" applyFont="1"/>
    <xf numFmtId="44" fontId="0" fillId="6" borderId="1" xfId="0" applyNumberFormat="1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4" fillId="6" borderId="3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H62"/>
  <sheetViews>
    <sheetView tabSelected="1" topLeftCell="B1" zoomScale="90" zoomScaleNormal="90" workbookViewId="0">
      <selection activeCell="M69" sqref="M69"/>
    </sheetView>
  </sheetViews>
  <sheetFormatPr defaultRowHeight="15" x14ac:dyDescent="0.25"/>
  <cols>
    <col min="2" max="2" width="43.28515625" customWidth="1"/>
    <col min="3" max="3" width="25" customWidth="1"/>
    <col min="4" max="4" width="16" customWidth="1"/>
    <col min="6" max="7" width="20.42578125" customWidth="1"/>
    <col min="8" max="8" width="16" customWidth="1"/>
    <col min="9" max="9" width="13.28515625" style="33" customWidth="1"/>
    <col min="10" max="10" width="16.7109375" customWidth="1"/>
    <col min="11" max="11" width="15.140625" style="33" customWidth="1"/>
    <col min="12" max="12" width="14.140625" customWidth="1"/>
    <col min="13" max="13" width="13" style="14" customWidth="1"/>
    <col min="14" max="14" width="13.140625" customWidth="1"/>
    <col min="15" max="15" width="14" style="14" customWidth="1"/>
    <col min="16" max="16" width="14.28515625" customWidth="1"/>
    <col min="17" max="17" width="13.28515625" style="14" customWidth="1"/>
    <col min="18" max="18" width="15.140625" customWidth="1"/>
    <col min="19" max="19" width="13" style="14" customWidth="1"/>
    <col min="20" max="20" width="15.140625" customWidth="1"/>
    <col min="21" max="21" width="21.7109375" style="33" customWidth="1"/>
    <col min="22" max="22" width="22.5703125" style="12" customWidth="1"/>
    <col min="23" max="23" width="15.5703125" style="12" customWidth="1"/>
  </cols>
  <sheetData>
    <row r="1" spans="1:23" ht="46.5" customHeight="1" x14ac:dyDescent="0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</row>
    <row r="2" spans="1:23" ht="48" customHeight="1" x14ac:dyDescent="0.35">
      <c r="A2" s="63" t="s">
        <v>64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3" ht="122.25" customHeight="1" x14ac:dyDescent="0.25">
      <c r="A3" s="3" t="s">
        <v>0</v>
      </c>
      <c r="B3" s="66" t="s">
        <v>26</v>
      </c>
      <c r="C3" s="66"/>
      <c r="D3" s="66"/>
      <c r="E3" s="66"/>
      <c r="F3" s="66"/>
      <c r="G3" s="66"/>
      <c r="H3" s="66"/>
      <c r="I3" s="49" t="s">
        <v>8</v>
      </c>
      <c r="J3" s="50"/>
      <c r="K3" s="49" t="s">
        <v>16</v>
      </c>
      <c r="L3" s="50"/>
      <c r="M3" s="49" t="s">
        <v>17</v>
      </c>
      <c r="N3" s="50"/>
      <c r="O3" s="49" t="s">
        <v>18</v>
      </c>
      <c r="P3" s="50"/>
      <c r="Q3" s="49" t="s">
        <v>19</v>
      </c>
      <c r="R3" s="50"/>
      <c r="S3" s="49" t="s">
        <v>22</v>
      </c>
      <c r="T3" s="50"/>
      <c r="U3" s="31"/>
      <c r="V3" s="17"/>
      <c r="W3" s="17"/>
    </row>
    <row r="4" spans="1:23" ht="65.25" customHeight="1" x14ac:dyDescent="0.25">
      <c r="A4" s="18" t="s">
        <v>7</v>
      </c>
      <c r="B4" s="65" t="s">
        <v>27</v>
      </c>
      <c r="C4" s="65"/>
      <c r="D4" s="65"/>
      <c r="E4" s="65"/>
      <c r="F4" s="65"/>
      <c r="G4" s="65"/>
      <c r="H4" s="65"/>
      <c r="I4" s="49" t="s">
        <v>65</v>
      </c>
      <c r="J4" s="50"/>
      <c r="K4" s="49" t="s">
        <v>66</v>
      </c>
      <c r="L4" s="50"/>
      <c r="M4" s="49" t="s">
        <v>67</v>
      </c>
      <c r="N4" s="50"/>
      <c r="O4" s="49" t="s">
        <v>21</v>
      </c>
      <c r="P4" s="50"/>
      <c r="Q4" s="49" t="s">
        <v>21</v>
      </c>
      <c r="R4" s="50"/>
      <c r="S4" s="49" t="s">
        <v>21</v>
      </c>
      <c r="T4" s="50"/>
      <c r="U4" s="13" t="s">
        <v>36</v>
      </c>
      <c r="V4" s="17"/>
      <c r="W4" s="17"/>
    </row>
    <row r="5" spans="1:23" ht="71.25" customHeight="1" x14ac:dyDescent="0.25">
      <c r="A5" s="2"/>
      <c r="B5" s="16" t="s">
        <v>31</v>
      </c>
      <c r="C5" s="19" t="s">
        <v>35</v>
      </c>
      <c r="D5" s="19" t="s">
        <v>32</v>
      </c>
      <c r="E5" s="16" t="s">
        <v>3</v>
      </c>
      <c r="F5" s="16" t="s">
        <v>2</v>
      </c>
      <c r="G5" s="19" t="s">
        <v>33</v>
      </c>
      <c r="H5" s="19" t="s">
        <v>34</v>
      </c>
      <c r="I5" s="13" t="s">
        <v>9</v>
      </c>
      <c r="J5" s="1" t="s">
        <v>15</v>
      </c>
      <c r="K5" s="13" t="s">
        <v>9</v>
      </c>
      <c r="L5" s="1" t="s">
        <v>15</v>
      </c>
      <c r="M5" s="13" t="s">
        <v>9</v>
      </c>
      <c r="N5" s="1" t="s">
        <v>15</v>
      </c>
      <c r="O5" s="13" t="s">
        <v>9</v>
      </c>
      <c r="P5" s="1" t="s">
        <v>15</v>
      </c>
      <c r="Q5" s="13" t="s">
        <v>9</v>
      </c>
      <c r="R5" s="1" t="s">
        <v>15</v>
      </c>
      <c r="S5" s="13" t="s">
        <v>9</v>
      </c>
      <c r="T5" s="1" t="s">
        <v>15</v>
      </c>
      <c r="U5" s="31"/>
      <c r="V5" s="7"/>
      <c r="W5" s="8"/>
    </row>
    <row r="6" spans="1:23" x14ac:dyDescent="0.25">
      <c r="A6" s="27" t="s">
        <v>1</v>
      </c>
      <c r="B6" s="27" t="s">
        <v>28</v>
      </c>
      <c r="C6" s="16">
        <v>36</v>
      </c>
      <c r="D6" s="16">
        <v>432</v>
      </c>
      <c r="E6" s="2" t="s">
        <v>6</v>
      </c>
      <c r="F6" s="25">
        <v>38.79</v>
      </c>
      <c r="G6" s="25">
        <f>SUM(F6*C6)</f>
        <v>1396.44</v>
      </c>
      <c r="H6" s="25">
        <f>SUM(F6*D6)</f>
        <v>16757.28</v>
      </c>
      <c r="I6" s="13">
        <v>8</v>
      </c>
      <c r="J6" s="24">
        <f>SUM(F6*I6)</f>
        <v>310.32</v>
      </c>
      <c r="K6" s="13">
        <v>4</v>
      </c>
      <c r="L6" s="5">
        <f>SUM(F6*K6)</f>
        <v>155.16</v>
      </c>
      <c r="M6" s="13">
        <v>30</v>
      </c>
      <c r="N6" s="5">
        <f>F6*M6</f>
        <v>1163.7</v>
      </c>
      <c r="O6" s="13"/>
      <c r="P6" s="5">
        <f>F6*O6</f>
        <v>0</v>
      </c>
      <c r="Q6" s="13"/>
      <c r="R6" s="5">
        <f>F6*Q6</f>
        <v>0</v>
      </c>
      <c r="S6" s="13"/>
      <c r="T6" s="5">
        <f>F6*S6</f>
        <v>0</v>
      </c>
      <c r="U6" s="26">
        <f>D6-I6-K6-M6-O6-Q6-S6</f>
        <v>390</v>
      </c>
      <c r="V6" s="7"/>
      <c r="W6" s="8"/>
    </row>
    <row r="7" spans="1:23" x14ac:dyDescent="0.25">
      <c r="A7" s="27" t="s">
        <v>4</v>
      </c>
      <c r="B7" s="2" t="s">
        <v>29</v>
      </c>
      <c r="C7" s="15">
        <v>12</v>
      </c>
      <c r="D7" s="16">
        <v>144</v>
      </c>
      <c r="E7" s="2" t="s">
        <v>6</v>
      </c>
      <c r="F7" s="6">
        <v>63.88</v>
      </c>
      <c r="G7" s="25">
        <f t="shared" ref="G7:G8" si="0">SUM(F7*C7)</f>
        <v>766.56000000000006</v>
      </c>
      <c r="H7" s="25">
        <f t="shared" ref="H7:H8" si="1">SUM(F7*D7)</f>
        <v>9198.7200000000012</v>
      </c>
      <c r="I7" s="26">
        <v>4</v>
      </c>
      <c r="J7" s="24">
        <f>SUM(F7*I7)</f>
        <v>255.52</v>
      </c>
      <c r="K7" s="26">
        <v>1</v>
      </c>
      <c r="L7" s="5">
        <f t="shared" ref="L7:L8" si="2">SUM(F7*K7)</f>
        <v>63.88</v>
      </c>
      <c r="M7" s="26">
        <v>15</v>
      </c>
      <c r="N7" s="5">
        <f t="shared" ref="N7:N8" si="3">F7*M7</f>
        <v>958.2</v>
      </c>
      <c r="O7" s="4"/>
      <c r="P7" s="5">
        <f t="shared" ref="P7:P8" si="4">F7*O7</f>
        <v>0</v>
      </c>
      <c r="Q7" s="4"/>
      <c r="R7" s="5">
        <f t="shared" ref="R7:R8" si="5">F7*Q7</f>
        <v>0</v>
      </c>
      <c r="S7" s="4"/>
      <c r="T7" s="5">
        <f t="shared" ref="T7:T8" si="6">F7*S7</f>
        <v>0</v>
      </c>
      <c r="U7" s="26">
        <f>D7-I7-K7-M7-O7-Q7-S7</f>
        <v>124</v>
      </c>
      <c r="V7" s="9"/>
      <c r="W7" s="10"/>
    </row>
    <row r="8" spans="1:23" x14ac:dyDescent="0.25">
      <c r="A8" s="27" t="s">
        <v>5</v>
      </c>
      <c r="B8" s="27" t="s">
        <v>30</v>
      </c>
      <c r="C8" s="15">
        <v>2</v>
      </c>
      <c r="D8" s="16">
        <v>24</v>
      </c>
      <c r="E8" s="2" t="s">
        <v>6</v>
      </c>
      <c r="F8" s="6">
        <v>395.94</v>
      </c>
      <c r="G8" s="25">
        <f t="shared" si="0"/>
        <v>791.88</v>
      </c>
      <c r="H8" s="25">
        <f t="shared" si="1"/>
        <v>9502.56</v>
      </c>
      <c r="I8" s="26"/>
      <c r="J8" s="24">
        <f>SUM(F8*I8)</f>
        <v>0</v>
      </c>
      <c r="K8" s="26">
        <v>1</v>
      </c>
      <c r="L8" s="5">
        <f t="shared" si="2"/>
        <v>395.94</v>
      </c>
      <c r="M8" s="4">
        <v>1</v>
      </c>
      <c r="N8" s="5">
        <f t="shared" si="3"/>
        <v>395.94</v>
      </c>
      <c r="O8" s="4"/>
      <c r="P8" s="5">
        <f t="shared" si="4"/>
        <v>0</v>
      </c>
      <c r="Q8" s="4"/>
      <c r="R8" s="5">
        <f t="shared" si="5"/>
        <v>0</v>
      </c>
      <c r="S8" s="4"/>
      <c r="T8" s="5">
        <f t="shared" si="6"/>
        <v>0</v>
      </c>
      <c r="U8" s="26">
        <f>D8-I8-K8-M8-O8-Q8-S8</f>
        <v>22</v>
      </c>
      <c r="V8" s="9"/>
      <c r="W8" s="10"/>
    </row>
    <row r="9" spans="1:23" ht="15.75" customHeight="1" x14ac:dyDescent="0.25">
      <c r="A9" s="37" t="s">
        <v>10</v>
      </c>
      <c r="B9" s="51" t="s">
        <v>37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3"/>
      <c r="V9" s="11"/>
      <c r="W9" s="10"/>
    </row>
    <row r="10" spans="1:23" ht="15.75" customHeight="1" x14ac:dyDescent="0.25">
      <c r="A10" s="38"/>
      <c r="B10" s="54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6"/>
      <c r="V10" s="11"/>
      <c r="W10" s="10"/>
    </row>
    <row r="11" spans="1:23" x14ac:dyDescent="0.25">
      <c r="A11" s="38"/>
      <c r="B11" s="54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6"/>
      <c r="V11" s="11"/>
      <c r="W11" s="10"/>
    </row>
    <row r="12" spans="1:23" x14ac:dyDescent="0.25">
      <c r="A12" s="39"/>
      <c r="B12" s="57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9"/>
      <c r="V12" s="11"/>
      <c r="W12" s="10"/>
    </row>
    <row r="13" spans="1:23" x14ac:dyDescent="0.25">
      <c r="A13" s="27" t="s">
        <v>23</v>
      </c>
      <c r="B13" s="27" t="s">
        <v>28</v>
      </c>
      <c r="C13" s="15">
        <v>21</v>
      </c>
      <c r="D13" s="16">
        <v>252</v>
      </c>
      <c r="E13" s="2" t="s">
        <v>6</v>
      </c>
      <c r="F13" s="6">
        <v>57.5</v>
      </c>
      <c r="G13" s="6">
        <v>1207.5</v>
      </c>
      <c r="H13" s="6">
        <v>14490</v>
      </c>
      <c r="I13" s="26"/>
      <c r="J13" s="6">
        <f>SUM(F13*I13)</f>
        <v>0</v>
      </c>
      <c r="K13" s="26">
        <v>3</v>
      </c>
      <c r="L13" s="6">
        <f>F13*K13</f>
        <v>172.5</v>
      </c>
      <c r="M13" s="26">
        <v>30</v>
      </c>
      <c r="N13" s="6">
        <f>F13*M13</f>
        <v>1725</v>
      </c>
      <c r="O13" s="4"/>
      <c r="P13" s="6">
        <f>F13*O13</f>
        <v>0</v>
      </c>
      <c r="Q13" s="4"/>
      <c r="R13" s="6">
        <f>F13*Q13</f>
        <v>0</v>
      </c>
      <c r="S13" s="4"/>
      <c r="T13" s="6">
        <f>F13*S13</f>
        <v>0</v>
      </c>
      <c r="U13" s="26">
        <f>D13-I13-K13-M13-O13-Q13-S13</f>
        <v>219</v>
      </c>
      <c r="V13" s="10"/>
      <c r="W13" s="10"/>
    </row>
    <row r="14" spans="1:23" x14ac:dyDescent="0.25">
      <c r="A14" s="27" t="s">
        <v>24</v>
      </c>
      <c r="B14" s="2" t="s">
        <v>29</v>
      </c>
      <c r="C14" s="15">
        <v>7</v>
      </c>
      <c r="D14" s="16">
        <v>84</v>
      </c>
      <c r="E14" s="2" t="s">
        <v>6</v>
      </c>
      <c r="F14" s="6">
        <v>82.17</v>
      </c>
      <c r="G14" s="6">
        <v>575.19000000000005</v>
      </c>
      <c r="H14" s="6">
        <v>6902.28</v>
      </c>
      <c r="I14" s="26">
        <v>2</v>
      </c>
      <c r="J14" s="6">
        <f>SUM(F14*I14)</f>
        <v>164.34</v>
      </c>
      <c r="K14" s="26"/>
      <c r="L14" s="6">
        <f t="shared" ref="L14:L15" si="7">F14*K14</f>
        <v>0</v>
      </c>
      <c r="M14" s="26">
        <v>16</v>
      </c>
      <c r="N14" s="6">
        <f t="shared" ref="N14:N15" si="8">F14*M14</f>
        <v>1314.72</v>
      </c>
      <c r="O14" s="4"/>
      <c r="P14" s="6">
        <f t="shared" ref="P14:P15" si="9">F14*O14</f>
        <v>0</v>
      </c>
      <c r="Q14" s="4"/>
      <c r="R14" s="6">
        <f t="shared" ref="R14:R15" si="10">F14*Q14</f>
        <v>0</v>
      </c>
      <c r="S14" s="4"/>
      <c r="T14" s="6">
        <f t="shared" ref="T14:T15" si="11">F14*S14</f>
        <v>0</v>
      </c>
      <c r="U14" s="26">
        <f t="shared" ref="U14:U15" si="12">D14-I14-K14-M14-O14-Q14-S14</f>
        <v>66</v>
      </c>
      <c r="V14" s="10"/>
      <c r="W14" s="10"/>
    </row>
    <row r="15" spans="1:23" x14ac:dyDescent="0.25">
      <c r="A15" s="27" t="s">
        <v>25</v>
      </c>
      <c r="B15" s="27" t="s">
        <v>30</v>
      </c>
      <c r="C15" s="15">
        <v>2</v>
      </c>
      <c r="D15" s="16">
        <v>24</v>
      </c>
      <c r="E15" s="2" t="s">
        <v>6</v>
      </c>
      <c r="F15" s="6">
        <v>349.12</v>
      </c>
      <c r="G15" s="6">
        <v>698.24</v>
      </c>
      <c r="H15" s="6">
        <v>8378.8799999999992</v>
      </c>
      <c r="I15" s="26"/>
      <c r="J15" s="6">
        <f>SUM(F15*I15)</f>
        <v>0</v>
      </c>
      <c r="K15" s="26">
        <v>1</v>
      </c>
      <c r="L15" s="6">
        <f t="shared" si="7"/>
        <v>349.12</v>
      </c>
      <c r="M15" s="26">
        <v>1</v>
      </c>
      <c r="N15" s="6">
        <f t="shared" si="8"/>
        <v>349.12</v>
      </c>
      <c r="O15" s="4"/>
      <c r="P15" s="6">
        <f t="shared" si="9"/>
        <v>0</v>
      </c>
      <c r="Q15" s="4"/>
      <c r="R15" s="6">
        <f t="shared" si="10"/>
        <v>0</v>
      </c>
      <c r="S15" s="4"/>
      <c r="T15" s="6">
        <f t="shared" si="11"/>
        <v>0</v>
      </c>
      <c r="U15" s="26">
        <f t="shared" si="12"/>
        <v>22</v>
      </c>
      <c r="V15" s="10"/>
      <c r="W15" s="10"/>
    </row>
    <row r="16" spans="1:23" ht="15" customHeight="1" x14ac:dyDescent="0.25">
      <c r="A16" s="37" t="s">
        <v>11</v>
      </c>
      <c r="B16" s="40" t="s">
        <v>38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2"/>
      <c r="V16" s="10"/>
      <c r="W16" s="10"/>
    </row>
    <row r="17" spans="1:23" x14ac:dyDescent="0.25">
      <c r="A17" s="38"/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5"/>
      <c r="V17" s="10"/>
      <c r="W17" s="10"/>
    </row>
    <row r="18" spans="1:23" ht="15.75" customHeight="1" x14ac:dyDescent="0.25">
      <c r="A18" s="38"/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5"/>
      <c r="V18" s="10"/>
      <c r="W18" s="10"/>
    </row>
    <row r="19" spans="1:23" ht="15.75" customHeight="1" x14ac:dyDescent="0.25">
      <c r="A19" s="39"/>
      <c r="B19" s="46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8"/>
      <c r="V19" s="10"/>
      <c r="W19" s="10"/>
    </row>
    <row r="20" spans="1:23" x14ac:dyDescent="0.25">
      <c r="A20" s="27" t="s">
        <v>12</v>
      </c>
      <c r="B20" s="27" t="s">
        <v>28</v>
      </c>
      <c r="C20" s="15">
        <v>39</v>
      </c>
      <c r="D20" s="16">
        <v>468</v>
      </c>
      <c r="E20" s="2" t="s">
        <v>6</v>
      </c>
      <c r="F20" s="6">
        <v>122.3</v>
      </c>
      <c r="G20" s="6">
        <v>4769.7</v>
      </c>
      <c r="H20" s="6">
        <f>PRODUCT(F20,D20)</f>
        <v>57236.4</v>
      </c>
      <c r="I20" s="26"/>
      <c r="J20" s="6">
        <f>SUM(F20*I20)</f>
        <v>0</v>
      </c>
      <c r="K20" s="26">
        <v>5</v>
      </c>
      <c r="L20" s="6">
        <f>F20*K20</f>
        <v>611.5</v>
      </c>
      <c r="M20" s="26">
        <v>35</v>
      </c>
      <c r="N20" s="6">
        <f>F20*M20</f>
        <v>4280.5</v>
      </c>
      <c r="O20" s="4"/>
      <c r="P20" s="6">
        <f>F20*O20</f>
        <v>0</v>
      </c>
      <c r="Q20" s="4"/>
      <c r="R20" s="6">
        <f>F20*Q20</f>
        <v>0</v>
      </c>
      <c r="S20" s="4"/>
      <c r="T20" s="6">
        <f>F20*S20</f>
        <v>0</v>
      </c>
      <c r="U20" s="26">
        <f>D20-I20-K20-M20-O20-Q20-S20</f>
        <v>428</v>
      </c>
      <c r="V20" s="10"/>
      <c r="W20" s="10"/>
    </row>
    <row r="21" spans="1:23" ht="15.75" customHeight="1" x14ac:dyDescent="0.25">
      <c r="A21" s="27" t="s">
        <v>13</v>
      </c>
      <c r="B21" s="2" t="s">
        <v>29</v>
      </c>
      <c r="C21" s="15">
        <v>11</v>
      </c>
      <c r="D21" s="16">
        <v>132</v>
      </c>
      <c r="E21" s="2" t="s">
        <v>6</v>
      </c>
      <c r="F21" s="6">
        <v>132.43</v>
      </c>
      <c r="G21" s="6">
        <v>1721.59</v>
      </c>
      <c r="H21" s="6">
        <f>PRODUCT(F21,D21)</f>
        <v>17480.760000000002</v>
      </c>
      <c r="I21" s="26">
        <v>5</v>
      </c>
      <c r="J21" s="6">
        <f>SUM(F21*I21)</f>
        <v>662.15000000000009</v>
      </c>
      <c r="K21" s="26"/>
      <c r="L21" s="6">
        <f t="shared" ref="L21:L22" si="13">F21*K21</f>
        <v>0</v>
      </c>
      <c r="M21" s="26">
        <v>20</v>
      </c>
      <c r="N21" s="6">
        <f>F21*M21</f>
        <v>2648.6000000000004</v>
      </c>
      <c r="O21" s="4"/>
      <c r="P21" s="6">
        <f t="shared" ref="P21:P22" si="14">F21*O21</f>
        <v>0</v>
      </c>
      <c r="Q21" s="4"/>
      <c r="R21" s="6">
        <f t="shared" ref="R21:R22" si="15">F21*Q21</f>
        <v>0</v>
      </c>
      <c r="S21" s="4"/>
      <c r="T21" s="6">
        <f t="shared" ref="T21:T22" si="16">F21*S21</f>
        <v>0</v>
      </c>
      <c r="U21" s="26">
        <f t="shared" ref="U21:U22" si="17">D21-I21-K21-M21-O21-Q21-S21</f>
        <v>107</v>
      </c>
      <c r="V21" s="10"/>
      <c r="W21" s="10"/>
    </row>
    <row r="22" spans="1:23" x14ac:dyDescent="0.25">
      <c r="A22" s="27" t="s">
        <v>14</v>
      </c>
      <c r="B22" s="27" t="s">
        <v>30</v>
      </c>
      <c r="C22" s="15">
        <v>4</v>
      </c>
      <c r="D22" s="16">
        <v>48</v>
      </c>
      <c r="E22" s="2" t="s">
        <v>6</v>
      </c>
      <c r="F22" s="6">
        <v>442.42</v>
      </c>
      <c r="G22" s="6">
        <v>1769.68</v>
      </c>
      <c r="H22" s="6">
        <f>PRODUCT(F22,D22)</f>
        <v>21236.16</v>
      </c>
      <c r="I22" s="26"/>
      <c r="J22" s="6">
        <f>SUM(F22*I22)</f>
        <v>0</v>
      </c>
      <c r="K22" s="26"/>
      <c r="L22" s="6">
        <f t="shared" si="13"/>
        <v>0</v>
      </c>
      <c r="M22" s="26">
        <v>2</v>
      </c>
      <c r="N22" s="6">
        <f>F22*M22</f>
        <v>884.84</v>
      </c>
      <c r="O22" s="4"/>
      <c r="P22" s="6">
        <f t="shared" si="14"/>
        <v>0</v>
      </c>
      <c r="Q22" s="4"/>
      <c r="R22" s="6">
        <f t="shared" si="15"/>
        <v>0</v>
      </c>
      <c r="S22" s="4"/>
      <c r="T22" s="6">
        <f t="shared" si="16"/>
        <v>0</v>
      </c>
      <c r="U22" s="26">
        <f t="shared" si="17"/>
        <v>46</v>
      </c>
      <c r="V22" s="10"/>
      <c r="W22" s="10"/>
    </row>
    <row r="23" spans="1:23" ht="15" customHeight="1" x14ac:dyDescent="0.25">
      <c r="A23" s="37" t="s">
        <v>39</v>
      </c>
      <c r="B23" s="40" t="s">
        <v>40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2"/>
      <c r="V23" s="10"/>
      <c r="W23" s="10"/>
    </row>
    <row r="24" spans="1:23" x14ac:dyDescent="0.25">
      <c r="A24" s="38"/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5"/>
      <c r="V24" s="10"/>
      <c r="W24" s="10"/>
    </row>
    <row r="25" spans="1:23" x14ac:dyDescent="0.25">
      <c r="A25" s="38"/>
      <c r="B25" s="43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5"/>
      <c r="V25" s="10"/>
      <c r="W25" s="10"/>
    </row>
    <row r="26" spans="1:23" x14ac:dyDescent="0.25">
      <c r="A26" s="39"/>
      <c r="B26" s="46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8"/>
      <c r="V26" s="10"/>
      <c r="W26" s="10"/>
    </row>
    <row r="27" spans="1:23" x14ac:dyDescent="0.25">
      <c r="A27" s="27" t="s">
        <v>41</v>
      </c>
      <c r="B27" s="27" t="s">
        <v>28</v>
      </c>
      <c r="C27" s="15">
        <v>6</v>
      </c>
      <c r="D27" s="16">
        <v>72</v>
      </c>
      <c r="E27" s="2" t="s">
        <v>6</v>
      </c>
      <c r="F27" s="6">
        <v>162.69</v>
      </c>
      <c r="G27" s="6">
        <v>976.14</v>
      </c>
      <c r="H27" s="6">
        <f>PRODUCT(F27,D27)</f>
        <v>11713.68</v>
      </c>
      <c r="I27" s="26"/>
      <c r="J27" s="6">
        <f>SUM(F27*I27)</f>
        <v>0</v>
      </c>
      <c r="K27" s="26"/>
      <c r="L27" s="6">
        <f>F27*K27</f>
        <v>0</v>
      </c>
      <c r="M27" s="26">
        <v>5</v>
      </c>
      <c r="N27" s="6">
        <f>F27*M27</f>
        <v>813.45</v>
      </c>
      <c r="O27" s="4"/>
      <c r="P27" s="6">
        <f>F27*O27</f>
        <v>0</v>
      </c>
      <c r="Q27" s="4"/>
      <c r="R27" s="6">
        <f>F27*Q27</f>
        <v>0</v>
      </c>
      <c r="S27" s="4"/>
      <c r="T27" s="6">
        <f>F27*S27</f>
        <v>0</v>
      </c>
      <c r="U27" s="26">
        <f>D27-I27-K27-M27-O27-Q27-S27</f>
        <v>67</v>
      </c>
      <c r="V27" s="10"/>
      <c r="W27" s="10"/>
    </row>
    <row r="28" spans="1:23" x14ac:dyDescent="0.25">
      <c r="A28" s="27" t="s">
        <v>42</v>
      </c>
      <c r="B28" s="2" t="s">
        <v>29</v>
      </c>
      <c r="C28" s="15">
        <v>2</v>
      </c>
      <c r="D28" s="16">
        <v>24</v>
      </c>
      <c r="E28" s="2" t="s">
        <v>6</v>
      </c>
      <c r="F28" s="6">
        <v>194.49</v>
      </c>
      <c r="G28" s="6">
        <v>388.98</v>
      </c>
      <c r="H28" s="6">
        <f t="shared" ref="H28:H29" si="18">PRODUCT(F28,D28)</f>
        <v>4667.76</v>
      </c>
      <c r="I28" s="26"/>
      <c r="J28" s="6">
        <f>SUM(F28*I28)</f>
        <v>0</v>
      </c>
      <c r="K28" s="26"/>
      <c r="L28" s="6">
        <f t="shared" ref="L28:L29" si="19">F28*K28</f>
        <v>0</v>
      </c>
      <c r="M28" s="26">
        <v>3</v>
      </c>
      <c r="N28" s="6">
        <f t="shared" ref="N28:N29" si="20">F28*M28</f>
        <v>583.47</v>
      </c>
      <c r="O28" s="4"/>
      <c r="P28" s="6">
        <f t="shared" ref="P28:P29" si="21">F28*O28</f>
        <v>0</v>
      </c>
      <c r="Q28" s="4"/>
      <c r="R28" s="6">
        <f t="shared" ref="R28:R29" si="22">F28*Q28</f>
        <v>0</v>
      </c>
      <c r="S28" s="4"/>
      <c r="T28" s="6">
        <f t="shared" ref="T28:T29" si="23">F28*S28</f>
        <v>0</v>
      </c>
      <c r="U28" s="26">
        <f t="shared" ref="U28:U29" si="24">D28-I28-K28-M28-O28-Q28-S28</f>
        <v>21</v>
      </c>
      <c r="V28" s="10"/>
      <c r="W28" s="10"/>
    </row>
    <row r="29" spans="1:23" x14ac:dyDescent="0.25">
      <c r="A29" s="27" t="s">
        <v>43</v>
      </c>
      <c r="B29" s="27" t="s">
        <v>30</v>
      </c>
      <c r="C29" s="15">
        <v>1</v>
      </c>
      <c r="D29" s="16">
        <v>12</v>
      </c>
      <c r="E29" s="2" t="s">
        <v>6</v>
      </c>
      <c r="F29" s="6">
        <v>477.42</v>
      </c>
      <c r="G29" s="6">
        <v>477.42</v>
      </c>
      <c r="H29" s="6">
        <f t="shared" si="18"/>
        <v>5729.04</v>
      </c>
      <c r="I29" s="26"/>
      <c r="J29" s="6">
        <f>SUM(F29*I29)</f>
        <v>0</v>
      </c>
      <c r="K29" s="26"/>
      <c r="L29" s="6">
        <f t="shared" si="19"/>
        <v>0</v>
      </c>
      <c r="M29" s="26">
        <v>1</v>
      </c>
      <c r="N29" s="6">
        <f t="shared" si="20"/>
        <v>477.42</v>
      </c>
      <c r="O29" s="4"/>
      <c r="P29" s="6">
        <f t="shared" si="21"/>
        <v>0</v>
      </c>
      <c r="Q29" s="4"/>
      <c r="R29" s="6">
        <f t="shared" si="22"/>
        <v>0</v>
      </c>
      <c r="S29" s="4"/>
      <c r="T29" s="6">
        <f t="shared" si="23"/>
        <v>0</v>
      </c>
      <c r="U29" s="26">
        <f t="shared" si="24"/>
        <v>11</v>
      </c>
      <c r="V29" s="10"/>
      <c r="W29" s="10"/>
    </row>
    <row r="30" spans="1:23" ht="15" customHeight="1" x14ac:dyDescent="0.25">
      <c r="A30" s="37" t="s">
        <v>44</v>
      </c>
      <c r="B30" s="40" t="s">
        <v>45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2"/>
      <c r="V30" s="10"/>
      <c r="W30" s="10"/>
    </row>
    <row r="31" spans="1:23" x14ac:dyDescent="0.25">
      <c r="A31" s="38"/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5"/>
      <c r="V31" s="10"/>
      <c r="W31" s="10"/>
    </row>
    <row r="32" spans="1:23" x14ac:dyDescent="0.25">
      <c r="A32" s="38"/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5"/>
      <c r="V32" s="10"/>
      <c r="W32" s="10"/>
    </row>
    <row r="33" spans="1:23" x14ac:dyDescent="0.25">
      <c r="A33" s="39"/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8"/>
      <c r="V33" s="10"/>
      <c r="W33" s="10"/>
    </row>
    <row r="34" spans="1:23" x14ac:dyDescent="0.25">
      <c r="A34" s="27" t="s">
        <v>46</v>
      </c>
      <c r="B34" s="27" t="s">
        <v>28</v>
      </c>
      <c r="C34" s="15">
        <v>6</v>
      </c>
      <c r="D34" s="16">
        <v>72</v>
      </c>
      <c r="E34" s="2" t="s">
        <v>6</v>
      </c>
      <c r="F34" s="6">
        <v>174.99</v>
      </c>
      <c r="G34" s="6">
        <v>1049.94</v>
      </c>
      <c r="H34" s="6">
        <f>PRODUCT(F34,D34)</f>
        <v>12599.28</v>
      </c>
      <c r="I34" s="26"/>
      <c r="J34" s="6">
        <f>SUM(F34*I34)</f>
        <v>0</v>
      </c>
      <c r="K34" s="26">
        <v>1</v>
      </c>
      <c r="L34" s="6">
        <f>F34*K34</f>
        <v>174.99</v>
      </c>
      <c r="M34" s="26">
        <v>12</v>
      </c>
      <c r="N34" s="6">
        <f>F34*M34</f>
        <v>2099.88</v>
      </c>
      <c r="O34" s="4"/>
      <c r="P34" s="6">
        <f>F34*O34</f>
        <v>0</v>
      </c>
      <c r="Q34" s="4"/>
      <c r="R34" s="6">
        <f>F34*Q34</f>
        <v>0</v>
      </c>
      <c r="S34" s="4"/>
      <c r="T34" s="6">
        <f>F34*S34</f>
        <v>0</v>
      </c>
      <c r="U34" s="26">
        <f>D34-I34-K34-M34-O34-Q34-S34</f>
        <v>59</v>
      </c>
      <c r="V34" s="10"/>
      <c r="W34" s="10"/>
    </row>
    <row r="35" spans="1:23" x14ac:dyDescent="0.25">
      <c r="A35" s="27" t="s">
        <v>47</v>
      </c>
      <c r="B35" s="2" t="s">
        <v>29</v>
      </c>
      <c r="C35" s="15">
        <v>2</v>
      </c>
      <c r="D35" s="16">
        <v>24</v>
      </c>
      <c r="E35" s="2" t="s">
        <v>6</v>
      </c>
      <c r="F35" s="6">
        <v>204</v>
      </c>
      <c r="G35" s="6">
        <v>408</v>
      </c>
      <c r="H35" s="6">
        <f t="shared" ref="H35:H36" si="25">PRODUCT(F35,D35)</f>
        <v>4896</v>
      </c>
      <c r="I35" s="26"/>
      <c r="J35" s="6">
        <f>SUM(F35*I35)</f>
        <v>0</v>
      </c>
      <c r="K35" s="26">
        <v>1</v>
      </c>
      <c r="L35" s="6">
        <f t="shared" ref="L35:L36" si="26">F35*K35</f>
        <v>204</v>
      </c>
      <c r="M35" s="26">
        <v>5</v>
      </c>
      <c r="N35" s="6">
        <f t="shared" ref="N35:N36" si="27">F35*M35</f>
        <v>1020</v>
      </c>
      <c r="O35" s="4"/>
      <c r="P35" s="6">
        <f t="shared" ref="P35:P36" si="28">F35*O35</f>
        <v>0</v>
      </c>
      <c r="Q35" s="4"/>
      <c r="R35" s="6">
        <f t="shared" ref="R35:R36" si="29">F35*Q35</f>
        <v>0</v>
      </c>
      <c r="S35" s="4"/>
      <c r="T35" s="6">
        <f t="shared" ref="T35:T36" si="30">F35*S35</f>
        <v>0</v>
      </c>
      <c r="U35" s="26">
        <f t="shared" ref="U35:U36" si="31">D35-I35-K35-M35-O35-Q35-S35</f>
        <v>18</v>
      </c>
      <c r="V35" s="10"/>
      <c r="W35" s="10"/>
    </row>
    <row r="36" spans="1:23" x14ac:dyDescent="0.25">
      <c r="A36" s="27" t="s">
        <v>48</v>
      </c>
      <c r="B36" s="27" t="s">
        <v>30</v>
      </c>
      <c r="C36" s="15">
        <v>1</v>
      </c>
      <c r="D36" s="16">
        <v>12</v>
      </c>
      <c r="E36" s="2" t="s">
        <v>6</v>
      </c>
      <c r="F36" s="6">
        <v>484.92</v>
      </c>
      <c r="G36" s="6">
        <v>484.92</v>
      </c>
      <c r="H36" s="6">
        <f t="shared" si="25"/>
        <v>5819.04</v>
      </c>
      <c r="I36" s="26"/>
      <c r="J36" s="6">
        <f>SUM(F36*I36)</f>
        <v>0</v>
      </c>
      <c r="K36" s="26"/>
      <c r="L36" s="6">
        <f t="shared" si="26"/>
        <v>0</v>
      </c>
      <c r="M36" s="26">
        <v>1</v>
      </c>
      <c r="N36" s="6">
        <f t="shared" si="27"/>
        <v>484.92</v>
      </c>
      <c r="O36" s="4"/>
      <c r="P36" s="6">
        <f t="shared" si="28"/>
        <v>0</v>
      </c>
      <c r="Q36" s="4"/>
      <c r="R36" s="6">
        <f t="shared" si="29"/>
        <v>0</v>
      </c>
      <c r="S36" s="4"/>
      <c r="T36" s="6">
        <f t="shared" si="30"/>
        <v>0</v>
      </c>
      <c r="U36" s="26">
        <f t="shared" si="31"/>
        <v>11</v>
      </c>
      <c r="V36" s="10"/>
      <c r="W36" s="10"/>
    </row>
    <row r="37" spans="1:23" ht="15" customHeight="1" x14ac:dyDescent="0.25">
      <c r="A37" s="37" t="s">
        <v>49</v>
      </c>
      <c r="B37" s="40" t="s">
        <v>50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2"/>
      <c r="V37" s="10"/>
      <c r="W37" s="10"/>
    </row>
    <row r="38" spans="1:23" x14ac:dyDescent="0.25">
      <c r="A38" s="38"/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5"/>
      <c r="V38" s="10"/>
      <c r="W38" s="10"/>
    </row>
    <row r="39" spans="1:23" x14ac:dyDescent="0.25">
      <c r="A39" s="38"/>
      <c r="B39" s="43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5"/>
      <c r="V39" s="10"/>
      <c r="W39" s="10"/>
    </row>
    <row r="40" spans="1:23" ht="14.25" customHeight="1" x14ac:dyDescent="0.25">
      <c r="A40" s="39"/>
      <c r="B40" s="4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8"/>
      <c r="V40" s="10"/>
      <c r="W40" s="10"/>
    </row>
    <row r="41" spans="1:23" x14ac:dyDescent="0.25">
      <c r="A41" s="27" t="s">
        <v>51</v>
      </c>
      <c r="B41" s="27" t="s">
        <v>28</v>
      </c>
      <c r="C41" s="16">
        <v>2</v>
      </c>
      <c r="D41" s="16">
        <v>24</v>
      </c>
      <c r="E41" s="2" t="s">
        <v>6</v>
      </c>
      <c r="F41" s="25">
        <v>24.65</v>
      </c>
      <c r="G41" s="25">
        <v>49.3</v>
      </c>
      <c r="H41" s="25">
        <f>PRODUCT(F41,D41)</f>
        <v>591.59999999999991</v>
      </c>
      <c r="I41" s="30"/>
      <c r="J41" s="5">
        <f>SUM(F41*I41)</f>
        <v>0</v>
      </c>
      <c r="K41" s="13"/>
      <c r="L41" s="5">
        <f>F41*K41</f>
        <v>0</v>
      </c>
      <c r="M41" s="13">
        <v>2</v>
      </c>
      <c r="N41" s="5">
        <f>F41*M41</f>
        <v>49.3</v>
      </c>
      <c r="O41" s="13"/>
      <c r="P41" s="5">
        <f>F41*O41</f>
        <v>0</v>
      </c>
      <c r="Q41" s="13"/>
      <c r="R41" s="5">
        <f>F41*Q41</f>
        <v>0</v>
      </c>
      <c r="S41" s="13"/>
      <c r="T41" s="5">
        <f>F41*S41</f>
        <v>0</v>
      </c>
      <c r="U41" s="13">
        <f>D41-I41-K41-M41-O41-Q41-S41</f>
        <v>22</v>
      </c>
      <c r="V41" s="7"/>
      <c r="W41" s="8"/>
    </row>
    <row r="42" spans="1:23" x14ac:dyDescent="0.25">
      <c r="A42" s="27" t="s">
        <v>52</v>
      </c>
      <c r="B42" s="2" t="s">
        <v>29</v>
      </c>
      <c r="C42" s="15">
        <v>1</v>
      </c>
      <c r="D42" s="16">
        <v>12</v>
      </c>
      <c r="E42" s="2" t="s">
        <v>6</v>
      </c>
      <c r="F42" s="25">
        <v>32.369999999999997</v>
      </c>
      <c r="G42" s="25">
        <v>32.369999999999997</v>
      </c>
      <c r="H42" s="25">
        <f t="shared" ref="H42:H43" si="32">PRODUCT(F42,D42)</f>
        <v>388.43999999999994</v>
      </c>
      <c r="I42" s="30"/>
      <c r="J42" s="5">
        <f>SUM(F42*I42)</f>
        <v>0</v>
      </c>
      <c r="K42" s="13"/>
      <c r="L42" s="5">
        <f t="shared" ref="L42:L43" si="33">F42*K42</f>
        <v>0</v>
      </c>
      <c r="M42" s="13"/>
      <c r="N42" s="5">
        <f t="shared" ref="N42:N43" si="34">F42*M42</f>
        <v>0</v>
      </c>
      <c r="O42" s="13"/>
      <c r="P42" s="5">
        <f t="shared" ref="P42:P43" si="35">F42*O42</f>
        <v>0</v>
      </c>
      <c r="Q42" s="13"/>
      <c r="R42" s="5">
        <f t="shared" ref="R42:R43" si="36">F42*Q42</f>
        <v>0</v>
      </c>
      <c r="S42" s="13"/>
      <c r="T42" s="5">
        <f t="shared" ref="T42:T43" si="37">F42*S42</f>
        <v>0</v>
      </c>
      <c r="U42" s="13">
        <f t="shared" ref="U42:U43" si="38">D42-I42-K42-M42-O42-Q42-S42</f>
        <v>12</v>
      </c>
      <c r="V42" s="7"/>
      <c r="W42" s="8"/>
    </row>
    <row r="43" spans="1:23" x14ac:dyDescent="0.25">
      <c r="A43" s="27" t="s">
        <v>53</v>
      </c>
      <c r="B43" s="27" t="s">
        <v>30</v>
      </c>
      <c r="C43" s="15">
        <v>1</v>
      </c>
      <c r="D43" s="16">
        <v>12</v>
      </c>
      <c r="E43" s="2" t="s">
        <v>6</v>
      </c>
      <c r="F43" s="25">
        <v>52.73</v>
      </c>
      <c r="G43" s="25">
        <v>52.73</v>
      </c>
      <c r="H43" s="25">
        <f t="shared" si="32"/>
        <v>632.76</v>
      </c>
      <c r="I43" s="30"/>
      <c r="J43" s="5">
        <f>SUM(F43*I43)</f>
        <v>0</v>
      </c>
      <c r="K43" s="13"/>
      <c r="L43" s="5">
        <f t="shared" si="33"/>
        <v>0</v>
      </c>
      <c r="M43" s="13"/>
      <c r="N43" s="5">
        <f t="shared" si="34"/>
        <v>0</v>
      </c>
      <c r="O43" s="13"/>
      <c r="P43" s="5">
        <f t="shared" si="35"/>
        <v>0</v>
      </c>
      <c r="Q43" s="13"/>
      <c r="R43" s="5">
        <f t="shared" si="36"/>
        <v>0</v>
      </c>
      <c r="S43" s="13"/>
      <c r="T43" s="5">
        <f t="shared" si="37"/>
        <v>0</v>
      </c>
      <c r="U43" s="13">
        <f t="shared" si="38"/>
        <v>12</v>
      </c>
      <c r="V43" s="7"/>
      <c r="W43" s="8"/>
    </row>
    <row r="44" spans="1:23" ht="15" customHeight="1" x14ac:dyDescent="0.25">
      <c r="A44" s="37" t="s">
        <v>54</v>
      </c>
      <c r="B44" s="40" t="s">
        <v>55</v>
      </c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2"/>
      <c r="V44" s="7"/>
      <c r="W44" s="8"/>
    </row>
    <row r="45" spans="1:23" ht="17.25" customHeight="1" x14ac:dyDescent="0.25">
      <c r="A45" s="38"/>
      <c r="B45" s="43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5"/>
      <c r="V45" s="7"/>
      <c r="W45" s="8"/>
    </row>
    <row r="46" spans="1:23" ht="14.25" customHeight="1" x14ac:dyDescent="0.25">
      <c r="A46" s="38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  <c r="V46" s="7"/>
      <c r="W46" s="8"/>
    </row>
    <row r="47" spans="1:23" ht="16.5" customHeight="1" x14ac:dyDescent="0.25">
      <c r="A47" s="39"/>
      <c r="B47" s="46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  <c r="V47" s="7"/>
      <c r="W47" s="8"/>
    </row>
    <row r="48" spans="1:23" ht="15" customHeight="1" x14ac:dyDescent="0.25">
      <c r="A48" s="27" t="s">
        <v>56</v>
      </c>
      <c r="B48" s="27" t="s">
        <v>28</v>
      </c>
      <c r="C48" s="15">
        <v>4</v>
      </c>
      <c r="D48" s="16">
        <v>48</v>
      </c>
      <c r="E48" s="2" t="s">
        <v>6</v>
      </c>
      <c r="F48" s="25">
        <v>100.46</v>
      </c>
      <c r="G48" s="25">
        <v>401.84</v>
      </c>
      <c r="H48" s="6">
        <f>PRODUCT(F48,D48)</f>
        <v>4822.08</v>
      </c>
      <c r="I48" s="30"/>
      <c r="J48" s="5">
        <f>SUM(F48*I48)</f>
        <v>0</v>
      </c>
      <c r="K48" s="13"/>
      <c r="L48" s="5">
        <f>F48*K48</f>
        <v>0</v>
      </c>
      <c r="M48" s="13">
        <v>2</v>
      </c>
      <c r="N48" s="20">
        <f>F48*M48</f>
        <v>200.92</v>
      </c>
      <c r="O48" s="13"/>
      <c r="P48" s="5">
        <f>F48*O48</f>
        <v>0</v>
      </c>
      <c r="Q48" s="13"/>
      <c r="R48" s="5">
        <f>F48*Q48</f>
        <v>0</v>
      </c>
      <c r="S48" s="13"/>
      <c r="T48" s="5">
        <f>F48*S48</f>
        <v>0</v>
      </c>
      <c r="U48" s="13">
        <f>D48-I48-K48-M48-O48-Q48-S48</f>
        <v>46</v>
      </c>
      <c r="V48" s="7"/>
      <c r="W48" s="8"/>
    </row>
    <row r="49" spans="1:450" ht="14.25" customHeight="1" x14ac:dyDescent="0.25">
      <c r="A49" s="27" t="s">
        <v>57</v>
      </c>
      <c r="B49" s="2" t="s">
        <v>29</v>
      </c>
      <c r="C49" s="15">
        <v>1</v>
      </c>
      <c r="D49" s="16">
        <v>12</v>
      </c>
      <c r="E49" s="2" t="s">
        <v>6</v>
      </c>
      <c r="F49" s="25">
        <v>85</v>
      </c>
      <c r="G49" s="25">
        <v>85</v>
      </c>
      <c r="H49" s="6">
        <f t="shared" ref="H49:H50" si="39">PRODUCT(F49,D49)</f>
        <v>1020</v>
      </c>
      <c r="I49" s="30"/>
      <c r="J49" s="5">
        <f>SUM(F49*I49)</f>
        <v>0</v>
      </c>
      <c r="K49" s="13"/>
      <c r="L49" s="5">
        <f t="shared" ref="L49:L50" si="40">F49*K49</f>
        <v>0</v>
      </c>
      <c r="M49" s="13"/>
      <c r="N49" s="20">
        <f t="shared" ref="N49:N50" si="41">F49*M49</f>
        <v>0</v>
      </c>
      <c r="O49" s="13"/>
      <c r="P49" s="5">
        <f t="shared" ref="P49:P50" si="42">F49*O49</f>
        <v>0</v>
      </c>
      <c r="Q49" s="13"/>
      <c r="R49" s="5">
        <f t="shared" ref="R49:R50" si="43">F49*Q49</f>
        <v>0</v>
      </c>
      <c r="S49" s="13"/>
      <c r="T49" s="5">
        <f t="shared" ref="T49:T50" si="44">F49*S49</f>
        <v>0</v>
      </c>
      <c r="U49" s="13">
        <f t="shared" ref="U49:U50" si="45">D49-I49-K49-M49-O49-Q49-S49</f>
        <v>12</v>
      </c>
      <c r="V49" s="7"/>
      <c r="W49" s="8"/>
    </row>
    <row r="50" spans="1:450" x14ac:dyDescent="0.25">
      <c r="A50" s="27" t="s">
        <v>58</v>
      </c>
      <c r="B50" s="27" t="s">
        <v>30</v>
      </c>
      <c r="C50" s="15">
        <v>1</v>
      </c>
      <c r="D50" s="16">
        <v>12</v>
      </c>
      <c r="E50" s="2" t="s">
        <v>6</v>
      </c>
      <c r="F50" s="25">
        <v>74.400000000000006</v>
      </c>
      <c r="G50" s="25">
        <v>74.400000000000006</v>
      </c>
      <c r="H50" s="6">
        <f t="shared" si="39"/>
        <v>892.80000000000007</v>
      </c>
      <c r="I50" s="30"/>
      <c r="J50" s="5">
        <f>SUM(F50*I50)</f>
        <v>0</v>
      </c>
      <c r="K50" s="13"/>
      <c r="L50" s="5">
        <f t="shared" si="40"/>
        <v>0</v>
      </c>
      <c r="M50" s="13"/>
      <c r="N50" s="20">
        <f t="shared" si="41"/>
        <v>0</v>
      </c>
      <c r="O50" s="13"/>
      <c r="P50" s="5">
        <f t="shared" si="42"/>
        <v>0</v>
      </c>
      <c r="Q50" s="13"/>
      <c r="R50" s="5">
        <f t="shared" si="43"/>
        <v>0</v>
      </c>
      <c r="S50" s="13"/>
      <c r="T50" s="5">
        <f t="shared" si="44"/>
        <v>0</v>
      </c>
      <c r="U50" s="13">
        <f t="shared" si="45"/>
        <v>12</v>
      </c>
      <c r="V50" s="7"/>
      <c r="W50" s="8"/>
    </row>
    <row r="51" spans="1:450" ht="15" customHeight="1" x14ac:dyDescent="0.25">
      <c r="A51" s="37" t="s">
        <v>59</v>
      </c>
      <c r="B51" s="40" t="s">
        <v>60</v>
      </c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2"/>
      <c r="V51" s="7"/>
      <c r="W51" s="8"/>
    </row>
    <row r="52" spans="1:450" x14ac:dyDescent="0.25">
      <c r="A52" s="38"/>
      <c r="B52" s="43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5"/>
      <c r="V52" s="7"/>
      <c r="W52" s="8"/>
    </row>
    <row r="53" spans="1:450" x14ac:dyDescent="0.25">
      <c r="A53" s="38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5"/>
      <c r="V53" s="7"/>
      <c r="W53" s="8"/>
    </row>
    <row r="54" spans="1:450" x14ac:dyDescent="0.25">
      <c r="A54" s="39"/>
      <c r="B54" s="46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8"/>
      <c r="V54" s="7"/>
      <c r="W54" s="8"/>
    </row>
    <row r="55" spans="1:450" x14ac:dyDescent="0.25">
      <c r="A55" s="27" t="s">
        <v>61</v>
      </c>
      <c r="B55" s="27" t="s">
        <v>28</v>
      </c>
      <c r="C55" s="15">
        <v>4</v>
      </c>
      <c r="D55" s="16">
        <v>48</v>
      </c>
      <c r="E55" s="2" t="s">
        <v>6</v>
      </c>
      <c r="F55" s="25">
        <v>120</v>
      </c>
      <c r="G55" s="25">
        <v>480</v>
      </c>
      <c r="H55" s="6">
        <f>PRODUCT(F55,D55)</f>
        <v>5760</v>
      </c>
      <c r="I55" s="30"/>
      <c r="J55" s="5">
        <f>SUM(F55*I55)</f>
        <v>0</v>
      </c>
      <c r="K55" s="13"/>
      <c r="L55" s="5">
        <f>F55*K55</f>
        <v>0</v>
      </c>
      <c r="M55" s="13">
        <v>2</v>
      </c>
      <c r="N55" s="5">
        <f>F55*M55</f>
        <v>240</v>
      </c>
      <c r="O55" s="13"/>
      <c r="P55" s="5">
        <f>F55*O55</f>
        <v>0</v>
      </c>
      <c r="Q55" s="13"/>
      <c r="R55" s="5">
        <f>F55*Q55</f>
        <v>0</v>
      </c>
      <c r="S55" s="13"/>
      <c r="T55" s="5">
        <f>F55*S55</f>
        <v>0</v>
      </c>
      <c r="U55" s="13">
        <f>D55-I55-K55-M55-O55-Q55-S55</f>
        <v>46</v>
      </c>
      <c r="V55" s="7"/>
      <c r="W55" s="8"/>
    </row>
    <row r="56" spans="1:450" x14ac:dyDescent="0.25">
      <c r="A56" s="27" t="s">
        <v>62</v>
      </c>
      <c r="B56" s="2" t="s">
        <v>29</v>
      </c>
      <c r="C56" s="15">
        <v>1</v>
      </c>
      <c r="D56" s="16">
        <v>12</v>
      </c>
      <c r="E56" s="2" t="s">
        <v>6</v>
      </c>
      <c r="F56" s="25">
        <v>160</v>
      </c>
      <c r="G56" s="25">
        <v>160</v>
      </c>
      <c r="H56" s="6">
        <f t="shared" ref="H56:H57" si="46">PRODUCT(F56,D56)</f>
        <v>1920</v>
      </c>
      <c r="I56" s="30">
        <v>1</v>
      </c>
      <c r="J56" s="5">
        <f>SUM(F56*I56)</f>
        <v>160</v>
      </c>
      <c r="K56" s="13"/>
      <c r="L56" s="5">
        <f t="shared" ref="L56:L57" si="47">F56*K56</f>
        <v>0</v>
      </c>
      <c r="M56" s="13">
        <v>2</v>
      </c>
      <c r="N56" s="5">
        <f>F56*M56</f>
        <v>320</v>
      </c>
      <c r="O56" s="13"/>
      <c r="P56" s="5">
        <f>F56*O56</f>
        <v>0</v>
      </c>
      <c r="Q56" s="13"/>
      <c r="R56" s="5">
        <f t="shared" ref="R56:R57" si="48">F56*Q56</f>
        <v>0</v>
      </c>
      <c r="S56" s="13"/>
      <c r="T56" s="5">
        <f t="shared" ref="T56:T57" si="49">F56*S56</f>
        <v>0</v>
      </c>
      <c r="U56" s="13">
        <f t="shared" ref="U56:U57" si="50">D56-I56-K56-M56-O56-Q56-S56</f>
        <v>9</v>
      </c>
      <c r="V56" s="7"/>
      <c r="W56" s="8"/>
    </row>
    <row r="57" spans="1:450" x14ac:dyDescent="0.25">
      <c r="A57" s="27" t="s">
        <v>63</v>
      </c>
      <c r="B57" s="27" t="s">
        <v>30</v>
      </c>
      <c r="C57" s="15">
        <v>1</v>
      </c>
      <c r="D57" s="16">
        <v>12</v>
      </c>
      <c r="E57" s="2" t="s">
        <v>6</v>
      </c>
      <c r="F57" s="25">
        <v>250</v>
      </c>
      <c r="G57" s="25">
        <v>250</v>
      </c>
      <c r="H57" s="6">
        <f t="shared" si="46"/>
        <v>3000</v>
      </c>
      <c r="I57" s="30"/>
      <c r="J57" s="5">
        <f>SUM(F57*I57)</f>
        <v>0</v>
      </c>
      <c r="K57" s="13"/>
      <c r="L57" s="5">
        <f t="shared" si="47"/>
        <v>0</v>
      </c>
      <c r="M57" s="13"/>
      <c r="N57" s="5">
        <f>F57*M57</f>
        <v>0</v>
      </c>
      <c r="O57" s="13"/>
      <c r="P57" s="5">
        <f>F57*O57</f>
        <v>0</v>
      </c>
      <c r="Q57" s="13"/>
      <c r="R57" s="5">
        <f t="shared" si="48"/>
        <v>0</v>
      </c>
      <c r="S57" s="13"/>
      <c r="T57" s="5">
        <f t="shared" si="49"/>
        <v>0</v>
      </c>
      <c r="U57" s="13">
        <f t="shared" si="50"/>
        <v>12</v>
      </c>
      <c r="V57" s="7"/>
      <c r="W57" s="8"/>
    </row>
    <row r="58" spans="1:450" s="23" customFormat="1" x14ac:dyDescent="0.25">
      <c r="A58" s="60" t="s">
        <v>20</v>
      </c>
      <c r="B58" s="61"/>
      <c r="C58" s="61"/>
      <c r="D58" s="61"/>
      <c r="E58" s="61"/>
      <c r="F58" s="62"/>
      <c r="G58" s="28">
        <f>G6+G7+G8+G13+G14+G15+G20+G21+G22+G27+G28+G29+G34+G35+G36+G41+G42+G43+G48+G49+G50+G55+G56+G57</f>
        <v>19067.819999999996</v>
      </c>
      <c r="H58" s="29">
        <f>SUM(H6:H8,H13:H15,H20:H22,H27:H29,H34:H36,H41:H43,H48:H50,H55:H57)</f>
        <v>225635.52000000002</v>
      </c>
      <c r="I58" s="32"/>
      <c r="J58" s="36">
        <f>SUM(J6:J8,J13:J15,J20:J22,J27:J29,J34:J36,J41:J43,J48:J50,J55:J57)</f>
        <v>1552.3300000000002</v>
      </c>
      <c r="K58" s="32"/>
      <c r="L58" s="21"/>
      <c r="M58" s="22"/>
      <c r="N58" s="21"/>
      <c r="O58" s="22"/>
      <c r="P58" s="21"/>
      <c r="Q58" s="22"/>
      <c r="R58" s="21"/>
      <c r="S58" s="22"/>
      <c r="T58" s="21"/>
      <c r="U58" s="32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  <c r="DI58" s="34"/>
      <c r="DJ58" s="34"/>
      <c r="DK58" s="34"/>
      <c r="DL58" s="34"/>
      <c r="DM58" s="34"/>
      <c r="DN58" s="34"/>
      <c r="DO58" s="34"/>
      <c r="DP58" s="34"/>
      <c r="DQ58" s="34"/>
      <c r="DR58" s="34"/>
      <c r="DS58" s="34"/>
      <c r="DT58" s="34"/>
      <c r="DU58" s="34"/>
      <c r="DV58" s="34"/>
      <c r="DW58" s="34"/>
      <c r="DX58" s="34"/>
      <c r="DY58" s="34"/>
      <c r="DZ58" s="34"/>
      <c r="EA58" s="34"/>
      <c r="EB58" s="34"/>
      <c r="EC58" s="34"/>
      <c r="ED58" s="34"/>
      <c r="EE58" s="34"/>
      <c r="EF58" s="34"/>
      <c r="EG58" s="34"/>
      <c r="EH58" s="34"/>
      <c r="EI58" s="34"/>
      <c r="EJ58" s="34"/>
      <c r="EK58" s="34"/>
      <c r="EL58" s="34"/>
      <c r="EM58" s="34"/>
      <c r="EN58" s="34"/>
      <c r="EO58" s="34"/>
      <c r="EP58" s="34"/>
      <c r="EQ58" s="34"/>
      <c r="ER58" s="34"/>
      <c r="ES58" s="34"/>
      <c r="ET58" s="34"/>
      <c r="EU58" s="34"/>
      <c r="EV58" s="34"/>
      <c r="EW58" s="34"/>
      <c r="EX58" s="34"/>
      <c r="EY58" s="34"/>
      <c r="EZ58" s="34"/>
      <c r="FA58" s="34"/>
      <c r="FB58" s="34"/>
      <c r="FC58" s="34"/>
      <c r="FD58" s="34"/>
      <c r="FE58" s="34"/>
      <c r="FF58" s="34"/>
      <c r="FG58" s="34"/>
      <c r="FH58" s="34"/>
      <c r="FI58" s="34"/>
      <c r="FJ58" s="34"/>
      <c r="FK58" s="34"/>
      <c r="FL58" s="34"/>
      <c r="FM58" s="34"/>
      <c r="FN58" s="34"/>
      <c r="FO58" s="34"/>
      <c r="FP58" s="34"/>
      <c r="FQ58" s="34"/>
      <c r="FR58" s="34"/>
      <c r="FS58" s="34"/>
      <c r="FT58" s="34"/>
      <c r="FU58" s="34"/>
      <c r="FV58" s="34"/>
      <c r="FW58" s="34"/>
      <c r="FX58" s="34"/>
      <c r="FY58" s="34"/>
      <c r="FZ58" s="34"/>
      <c r="GA58" s="34"/>
      <c r="GB58" s="34"/>
      <c r="GC58" s="34"/>
      <c r="GD58" s="34"/>
      <c r="GE58" s="34"/>
      <c r="GF58" s="34"/>
      <c r="GG58" s="34"/>
      <c r="GH58" s="34"/>
      <c r="GI58" s="34"/>
      <c r="GJ58" s="34"/>
      <c r="GK58" s="34"/>
      <c r="GL58" s="34"/>
      <c r="GM58" s="34"/>
      <c r="GN58" s="34"/>
      <c r="GO58" s="34"/>
      <c r="GP58" s="34"/>
      <c r="GQ58" s="34"/>
      <c r="GR58" s="34"/>
      <c r="GS58" s="34"/>
      <c r="GT58" s="34"/>
      <c r="GU58" s="34"/>
      <c r="GV58" s="34"/>
      <c r="GW58" s="34"/>
      <c r="GX58" s="34"/>
      <c r="GY58" s="34"/>
      <c r="GZ58" s="34"/>
      <c r="HA58" s="34"/>
      <c r="HB58" s="34"/>
      <c r="HC58" s="34"/>
      <c r="HD58" s="34"/>
      <c r="HE58" s="34"/>
      <c r="HF58" s="34"/>
      <c r="HG58" s="34"/>
      <c r="HH58" s="34"/>
      <c r="HI58" s="34"/>
      <c r="HJ58" s="34"/>
      <c r="HK58" s="34"/>
      <c r="HL58" s="34"/>
      <c r="HM58" s="34"/>
      <c r="HN58" s="34"/>
      <c r="HO58" s="34"/>
      <c r="HP58" s="34"/>
      <c r="HQ58" s="34"/>
      <c r="HR58" s="34"/>
      <c r="HS58" s="34"/>
      <c r="HT58" s="34"/>
      <c r="HU58" s="34"/>
      <c r="HV58" s="34"/>
      <c r="HW58" s="34"/>
      <c r="HX58" s="34"/>
      <c r="HY58" s="34"/>
      <c r="HZ58" s="34"/>
      <c r="IA58" s="34"/>
      <c r="IB58" s="34"/>
      <c r="IC58" s="34"/>
      <c r="ID58" s="34"/>
      <c r="IE58" s="34"/>
      <c r="IF58" s="34"/>
      <c r="IG58" s="34"/>
      <c r="IH58" s="34"/>
      <c r="II58" s="34"/>
      <c r="IJ58" s="34"/>
      <c r="IK58" s="34"/>
      <c r="IL58" s="34"/>
      <c r="IM58" s="34"/>
      <c r="IN58" s="34"/>
      <c r="IO58" s="34"/>
      <c r="IP58" s="34"/>
      <c r="IQ58" s="34"/>
      <c r="IR58" s="34"/>
      <c r="IS58" s="34"/>
      <c r="IT58" s="34"/>
      <c r="IU58" s="34"/>
      <c r="IV58" s="34"/>
      <c r="IW58" s="34"/>
      <c r="IX58" s="34"/>
      <c r="IY58" s="34"/>
      <c r="IZ58" s="34"/>
      <c r="JA58" s="34"/>
      <c r="JB58" s="34"/>
      <c r="JC58" s="34"/>
      <c r="JD58" s="34"/>
      <c r="JE58" s="34"/>
      <c r="JF58" s="34"/>
      <c r="JG58" s="34"/>
      <c r="JH58" s="34"/>
      <c r="JI58" s="34"/>
      <c r="JJ58" s="34"/>
      <c r="JK58" s="34"/>
      <c r="JL58" s="34"/>
      <c r="JM58" s="34"/>
      <c r="JN58" s="34"/>
      <c r="JO58" s="34"/>
      <c r="JP58" s="34"/>
      <c r="JQ58" s="34"/>
      <c r="JR58" s="34"/>
      <c r="JS58" s="34"/>
      <c r="JT58" s="34"/>
      <c r="JU58" s="34"/>
      <c r="JV58" s="34"/>
      <c r="JW58" s="34"/>
      <c r="JX58" s="34"/>
      <c r="JY58" s="34"/>
      <c r="JZ58" s="34"/>
      <c r="KA58" s="34"/>
      <c r="KB58" s="34"/>
      <c r="KC58" s="34"/>
      <c r="KD58" s="34"/>
      <c r="KE58" s="34"/>
      <c r="KF58" s="34"/>
      <c r="KG58" s="34"/>
      <c r="KH58" s="34"/>
      <c r="KI58" s="34"/>
      <c r="KJ58" s="34"/>
      <c r="KK58" s="34"/>
      <c r="KL58" s="34"/>
      <c r="KM58" s="34"/>
      <c r="KN58" s="34"/>
      <c r="KO58" s="34"/>
      <c r="KP58" s="34"/>
      <c r="KQ58" s="34"/>
      <c r="KR58" s="34"/>
      <c r="KS58" s="34"/>
      <c r="KT58" s="34"/>
      <c r="KU58" s="34"/>
      <c r="KV58" s="34"/>
      <c r="KW58" s="34"/>
      <c r="KX58" s="34"/>
      <c r="KY58" s="34"/>
      <c r="KZ58" s="34"/>
      <c r="LA58" s="34"/>
      <c r="LB58" s="34"/>
      <c r="LC58" s="34"/>
      <c r="LD58" s="34"/>
      <c r="LE58" s="34"/>
      <c r="LF58" s="34"/>
      <c r="LG58" s="34"/>
      <c r="LH58" s="34"/>
      <c r="LI58" s="34"/>
      <c r="LJ58" s="34"/>
      <c r="LK58" s="34"/>
      <c r="LL58" s="34"/>
      <c r="LM58" s="34"/>
      <c r="LN58" s="34"/>
      <c r="LO58" s="34"/>
      <c r="LP58" s="34"/>
      <c r="LQ58" s="34"/>
      <c r="LR58" s="34"/>
      <c r="LS58" s="34"/>
      <c r="LT58" s="34"/>
      <c r="LU58" s="34"/>
      <c r="LV58" s="34"/>
      <c r="LW58" s="34"/>
      <c r="LX58" s="34"/>
      <c r="LY58" s="34"/>
      <c r="LZ58" s="34"/>
      <c r="MA58" s="34"/>
      <c r="MB58" s="34"/>
      <c r="MC58" s="34"/>
      <c r="MD58" s="34"/>
      <c r="ME58" s="34"/>
      <c r="MF58" s="34"/>
      <c r="MG58" s="34"/>
      <c r="MH58" s="34"/>
      <c r="MI58" s="34"/>
      <c r="MJ58" s="34"/>
      <c r="MK58" s="34"/>
      <c r="ML58" s="34"/>
      <c r="MM58" s="34"/>
      <c r="MN58" s="34"/>
      <c r="MO58" s="34"/>
      <c r="MP58" s="34"/>
      <c r="MQ58" s="34"/>
      <c r="MR58" s="34"/>
      <c r="MS58" s="34"/>
      <c r="MT58" s="34"/>
      <c r="MU58" s="34"/>
      <c r="MV58" s="34"/>
      <c r="MW58" s="34"/>
      <c r="MX58" s="34"/>
      <c r="MY58" s="34"/>
      <c r="MZ58" s="34"/>
      <c r="NA58" s="34"/>
      <c r="NB58" s="34"/>
      <c r="NC58" s="34"/>
      <c r="ND58" s="34"/>
      <c r="NE58" s="34"/>
      <c r="NF58" s="34"/>
      <c r="NG58" s="34"/>
      <c r="NH58" s="34"/>
      <c r="NI58" s="34"/>
      <c r="NJ58" s="34"/>
      <c r="NK58" s="34"/>
      <c r="NL58" s="34"/>
      <c r="NM58" s="34"/>
      <c r="NN58" s="34"/>
      <c r="NO58" s="34"/>
      <c r="NP58" s="34"/>
      <c r="NQ58" s="34"/>
      <c r="NR58" s="34"/>
      <c r="NS58" s="34"/>
      <c r="NT58" s="34"/>
      <c r="NU58" s="34"/>
      <c r="NV58" s="34"/>
      <c r="NW58" s="34"/>
      <c r="NX58" s="34"/>
      <c r="NY58" s="34"/>
      <c r="NZ58" s="34"/>
      <c r="OA58" s="34"/>
      <c r="OB58" s="34"/>
      <c r="OC58" s="34"/>
      <c r="OD58" s="34"/>
      <c r="OE58" s="34"/>
      <c r="OF58" s="34"/>
      <c r="OG58" s="34"/>
      <c r="OH58" s="34"/>
      <c r="OI58" s="34"/>
      <c r="OJ58" s="34"/>
      <c r="OK58" s="34"/>
      <c r="OL58" s="34"/>
      <c r="OM58" s="34"/>
      <c r="ON58" s="34"/>
      <c r="OO58" s="34"/>
      <c r="OP58" s="34"/>
      <c r="OQ58" s="34"/>
      <c r="OR58" s="34"/>
      <c r="OS58" s="34"/>
      <c r="OT58" s="34"/>
      <c r="OU58" s="34"/>
      <c r="OV58" s="34"/>
      <c r="OW58" s="34"/>
      <c r="OX58" s="34"/>
      <c r="OY58" s="34"/>
      <c r="OZ58" s="34"/>
      <c r="PA58" s="34"/>
      <c r="PB58" s="34"/>
      <c r="PC58" s="34"/>
      <c r="PD58" s="34"/>
      <c r="PE58" s="34"/>
      <c r="PF58" s="34"/>
      <c r="PG58" s="34"/>
      <c r="PH58" s="34"/>
      <c r="PI58" s="34"/>
      <c r="PJ58" s="34"/>
      <c r="PK58" s="34"/>
      <c r="PL58" s="34"/>
      <c r="PM58" s="34"/>
      <c r="PN58" s="34"/>
      <c r="PO58" s="34"/>
      <c r="PP58" s="34"/>
      <c r="PQ58" s="34"/>
      <c r="PR58" s="34"/>
      <c r="PS58" s="34"/>
      <c r="PT58" s="34"/>
      <c r="PU58" s="34"/>
      <c r="PV58" s="34"/>
      <c r="PW58" s="34"/>
      <c r="PX58" s="34"/>
      <c r="PY58" s="34"/>
      <c r="PZ58" s="34"/>
      <c r="QA58" s="34"/>
      <c r="QB58" s="34"/>
      <c r="QC58" s="34"/>
      <c r="QD58" s="34"/>
      <c r="QE58" s="34"/>
      <c r="QF58" s="34"/>
      <c r="QG58" s="34"/>
      <c r="QH58" s="34"/>
    </row>
    <row r="61" spans="1:450" x14ac:dyDescent="0.25">
      <c r="A61" s="14"/>
      <c r="C61" s="14"/>
      <c r="E61" s="14"/>
      <c r="G61" s="14"/>
      <c r="M61" s="33"/>
      <c r="N61" s="12"/>
      <c r="O61" s="12"/>
      <c r="Q61"/>
      <c r="S61"/>
      <c r="U61"/>
      <c r="V61"/>
      <c r="W61"/>
    </row>
    <row r="62" spans="1:450" x14ac:dyDescent="0.25">
      <c r="A62" s="35"/>
      <c r="B62" s="35"/>
      <c r="C62" s="35"/>
      <c r="D62" s="35"/>
      <c r="E62" s="35"/>
      <c r="F62" s="35"/>
      <c r="G62" s="35"/>
      <c r="H62" s="35"/>
    </row>
  </sheetData>
  <mergeCells count="31">
    <mergeCell ref="A58:F58"/>
    <mergeCell ref="A2:U2"/>
    <mergeCell ref="A1:U1"/>
    <mergeCell ref="B4:H4"/>
    <mergeCell ref="B3:H3"/>
    <mergeCell ref="I3:J3"/>
    <mergeCell ref="I4:J4"/>
    <mergeCell ref="K4:L4"/>
    <mergeCell ref="K3:L3"/>
    <mergeCell ref="Q4:R4"/>
    <mergeCell ref="Q3:R3"/>
    <mergeCell ref="S3:T3"/>
    <mergeCell ref="S4:T4"/>
    <mergeCell ref="M4:N4"/>
    <mergeCell ref="M3:N3"/>
    <mergeCell ref="O4:P4"/>
    <mergeCell ref="O3:P3"/>
    <mergeCell ref="B9:U12"/>
    <mergeCell ref="B37:U40"/>
    <mergeCell ref="B44:U47"/>
    <mergeCell ref="B51:U54"/>
    <mergeCell ref="A9:A12"/>
    <mergeCell ref="A16:A19"/>
    <mergeCell ref="A23:A26"/>
    <mergeCell ref="A30:A33"/>
    <mergeCell ref="A37:A40"/>
    <mergeCell ref="A44:A47"/>
    <mergeCell ref="A51:A54"/>
    <mergeCell ref="B30:U33"/>
    <mergeCell ref="B23:U26"/>
    <mergeCell ref="B16:U19"/>
  </mergeCells>
  <pageMargins left="0.511811024" right="0.511811024" top="0.78740157499999996" bottom="0.78740157499999996" header="0.31496062000000002" footer="0.31496062000000002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Raiana Neves</dc:creator>
  <cp:lastModifiedBy>Marcos Aurelio Furukawa</cp:lastModifiedBy>
  <cp:lastPrinted>2020-07-10T15:41:42Z</cp:lastPrinted>
  <dcterms:created xsi:type="dcterms:W3CDTF">2020-04-15T19:11:57Z</dcterms:created>
  <dcterms:modified xsi:type="dcterms:W3CDTF">2023-03-16T14:40:53Z</dcterms:modified>
</cp:coreProperties>
</file>